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nts" sheetId="1" r:id="rId4"/>
    <sheet state="visible" name="Rents - Inputted" sheetId="2" r:id="rId5"/>
    <sheet state="visible" name="OpEx" sheetId="3" r:id="rId6"/>
    <sheet state="visible" name="Sales" sheetId="4" r:id="rId7"/>
    <sheet state="visible" name="YOC" sheetId="5" r:id="rId8"/>
    <sheet state="visible" name="Proforma" sheetId="6" r:id="rId9"/>
    <sheet state="visible" name="Proforma w Land" sheetId="7" r:id="rId10"/>
  </sheets>
  <definedNames/>
  <calcPr/>
  <extLst>
    <ext uri="GoogleSheetsCustomDataVersion2">
      <go:sheetsCustomData xmlns:go="http://customooxmlschemas.google.com/" r:id="rId11" roundtripDataChecksum="rnhXlyXNNxbQ8tL4IIhl1vQDeG4MMB35eAOCR1/VGEA="/>
    </ext>
  </extLst>
</workbook>
</file>

<file path=xl/sharedStrings.xml><?xml version="1.0" encoding="utf-8"?>
<sst xmlns="http://schemas.openxmlformats.org/spreadsheetml/2006/main" count="596" uniqueCount="259">
  <si>
    <t xml:space="preserve">Address </t>
  </si>
  <si>
    <t xml:space="preserve"> Floor </t>
  </si>
  <si>
    <t xml:space="preserve"> PSF </t>
  </si>
  <si>
    <t xml:space="preserve"> Per Annum</t>
  </si>
  <si>
    <t xml:space="preserve">577 BROADWAY </t>
  </si>
  <si>
    <t>Ground</t>
  </si>
  <si>
    <t>Second</t>
  </si>
  <si>
    <t xml:space="preserve">  </t>
  </si>
  <si>
    <t>Max</t>
  </si>
  <si>
    <t>Average</t>
  </si>
  <si>
    <t>Min</t>
  </si>
  <si>
    <t xml:space="preserve">575 BROADWAY </t>
  </si>
  <si>
    <t>Seventh</t>
  </si>
  <si>
    <t>Sub-Basement</t>
  </si>
  <si>
    <t>Sixth</t>
  </si>
  <si>
    <t xml:space="preserve">545 BROADWAY </t>
  </si>
  <si>
    <t>Fifth</t>
  </si>
  <si>
    <t>Lower Level</t>
  </si>
  <si>
    <t>Fourth</t>
  </si>
  <si>
    <t xml:space="preserve">525 BROADWAY </t>
  </si>
  <si>
    <t>Third</t>
  </si>
  <si>
    <t xml:space="preserve"> </t>
  </si>
  <si>
    <t xml:space="preserve">519 BROADWAY </t>
  </si>
  <si>
    <t xml:space="preserve">513 BROADWAY </t>
  </si>
  <si>
    <t xml:space="preserve">499 BROADWAY </t>
  </si>
  <si>
    <t xml:space="preserve">491 BROADWAY </t>
  </si>
  <si>
    <t xml:space="preserve">483 BROADWAY </t>
  </si>
  <si>
    <t>Basement</t>
  </si>
  <si>
    <t xml:space="preserve">473 BROADWAY </t>
  </si>
  <si>
    <t xml:space="preserve">449 BROADWAY </t>
  </si>
  <si>
    <t xml:space="preserve">447 BROADWAY </t>
  </si>
  <si>
    <t xml:space="preserve">443 BROADWAY </t>
  </si>
  <si>
    <t xml:space="preserve">600 BROADWAY </t>
  </si>
  <si>
    <t xml:space="preserve">588 BROADWAY </t>
  </si>
  <si>
    <t xml:space="preserve">530 BROADWAY </t>
  </si>
  <si>
    <t xml:space="preserve">524 BROADWAY </t>
  </si>
  <si>
    <t xml:space="preserve">518 BROADWAY </t>
  </si>
  <si>
    <t xml:space="preserve">472 BROADWAY </t>
  </si>
  <si>
    <t xml:space="preserve">444 BROADWAY </t>
  </si>
  <si>
    <t xml:space="preserve"> $930,000 LEASE OUT at $850,000 per annum</t>
  </si>
  <si>
    <t xml:space="preserve">442 BROADWAY </t>
  </si>
  <si>
    <t xml:space="preserve">434 BROADWAY </t>
  </si>
  <si>
    <t xml:space="preserve">428 BROADWAY </t>
  </si>
  <si>
    <t xml:space="preserve"> $6,500,000 Net per annum</t>
  </si>
  <si>
    <t>444 Broadway</t>
  </si>
  <si>
    <t>623 Broadway</t>
  </si>
  <si>
    <t>Operating Expense Comps</t>
  </si>
  <si>
    <t>Total $</t>
  </si>
  <si>
    <t>PSF</t>
  </si>
  <si>
    <t>$ PSF</t>
  </si>
  <si>
    <t>Sq. Ft. (actual, per lot size)</t>
  </si>
  <si>
    <t>Real Estate Taxes</t>
  </si>
  <si>
    <t>Management Fees</t>
  </si>
  <si>
    <t>Property Insurance</t>
  </si>
  <si>
    <t>Total Insurance</t>
  </si>
  <si>
    <t>Electric</t>
  </si>
  <si>
    <t>Electric Meter Reading</t>
  </si>
  <si>
    <t>Oil</t>
  </si>
  <si>
    <t>Water &amp; Sewer</t>
  </si>
  <si>
    <t>Total Utilities</t>
  </si>
  <si>
    <t>Electrical repairs</t>
  </si>
  <si>
    <t>Fire Life Safety</t>
  </si>
  <si>
    <t>Boiler</t>
  </si>
  <si>
    <t>Pest Control</t>
  </si>
  <si>
    <t>Intercom/Locks/Keys</t>
  </si>
  <si>
    <t>Building Repairs</t>
  </si>
  <si>
    <t>HVAC</t>
  </si>
  <si>
    <t>Elevator Maintenance</t>
  </si>
  <si>
    <t>Elevator Consultant</t>
  </si>
  <si>
    <t>R &amp; M - Supplies</t>
  </si>
  <si>
    <t>Total Repairs &amp; Maintenance</t>
  </si>
  <si>
    <t>Office Supplies</t>
  </si>
  <si>
    <t>Telephone</t>
  </si>
  <si>
    <t>Postage, Fed Ex, Etc</t>
  </si>
  <si>
    <t>Dues &amp; Fees</t>
  </si>
  <si>
    <t>Gratuities</t>
  </si>
  <si>
    <t>Computer Software</t>
  </si>
  <si>
    <t>Filing Fees</t>
  </si>
  <si>
    <t>Total General Expenses</t>
  </si>
  <si>
    <t>Tax Certiorari</t>
  </si>
  <si>
    <t>Accounting Fees</t>
  </si>
  <si>
    <t>Insurance Consultant</t>
  </si>
  <si>
    <t>Total Professional Fees</t>
  </si>
  <si>
    <t>Superintendent</t>
  </si>
  <si>
    <t>Total Independent Contractors</t>
  </si>
  <si>
    <t>Total</t>
  </si>
  <si>
    <t>Property Name</t>
  </si>
  <si>
    <t>Net Rentable</t>
  </si>
  <si>
    <t>Year</t>
  </si>
  <si>
    <t>Sale</t>
  </si>
  <si>
    <t>Grantor/</t>
  </si>
  <si>
    <t>Occupancy</t>
  </si>
  <si>
    <t>No.</t>
  </si>
  <si>
    <t>Location</t>
  </si>
  <si>
    <t>Area (SF)</t>
  </si>
  <si>
    <t>Built</t>
  </si>
  <si>
    <t>Date</t>
  </si>
  <si>
    <t>Grantee</t>
  </si>
  <si>
    <t>Price</t>
  </si>
  <si>
    <t>Price/NRA</t>
  </si>
  <si>
    <t>NOI/SF</t>
  </si>
  <si>
    <t>OAR</t>
  </si>
  <si>
    <t>at Sale</t>
  </si>
  <si>
    <t>EGIM</t>
  </si>
  <si>
    <t>Financing</t>
  </si>
  <si>
    <t>680 Madison Avenue</t>
  </si>
  <si>
    <t>Between 61st &amp; 62nd Streets</t>
  </si>
  <si>
    <t>Extell Development and Angelo, Gordon &amp; Co. /</t>
  </si>
  <si>
    <t>N/A</t>
  </si>
  <si>
    <t>Cash</t>
  </si>
  <si>
    <t>Madison Avenue, Manhattan</t>
  </si>
  <si>
    <t>Contract</t>
  </si>
  <si>
    <t>Thor Equities</t>
  </si>
  <si>
    <t xml:space="preserve">Comments:  </t>
  </si>
  <si>
    <t>The property consists of a 2-story retail condominium containing 33,389 square feet. The retail is at the base of a condominium conversion planned by Gary Barnett’s Extell Development and Angelo, Gordon &amp; Co. The property is currently vacant and available for lease. The redesigned retail space will have a first floor that has larger windows and doors and an asking price of $1,800 per square foot. The second floor, which has the majority of the total retail space, will have high ceilings and an asking price of $350 per square foot. The owners expect to attract between five and eight luxury fashion boutique retail tenants. The  property is located within the Special Madison Avenue Preservation and the Upper East Side Historical Districts, which is subject to rules administered by the New York City Landmark Preservation Commission.  Previously, the property was under contract to Vornado Realty Trust for $280 million; however, the deal fell through.</t>
  </si>
  <si>
    <t>151 Wooster Street</t>
  </si>
  <si>
    <t>B/w West Houston &amp; Prince Streets</t>
  </si>
  <si>
    <t>Alfa Development Management LLC /</t>
  </si>
  <si>
    <t>SoHo, Manhattan</t>
  </si>
  <si>
    <t xml:space="preserve">Tenants in Common Thor Properties LLC, </t>
  </si>
  <si>
    <t>Yaron Jacobi &amp; Uzi Ben Abraham</t>
  </si>
  <si>
    <t>The property consists of the multi-tenant retail condominium units located on the ground floor, second floor and basement of 151 Wooster Street, a pre-war 8-story mixed-use condominium building containing retail and residential space. The property is currently leased to three retail tenants: Cassina, Frau USA and Desiron. Cassina leases 2,957 on the ground floor and basement. Frau USA leases 6,204 on the second floor. Desiron leases 5,660 on the ground floor and basement. Cassina and Frau USA Corp. are subsidiaries of Poltrona Frau Spa and their leases were signed in February 2010 and expire in February 2024. Cassina/Frau USA currently pays base rent of $623,988 or $68.11 per square foot for all three levels. The lease with Desiron was signed in March 2003 and expires in February 2013. Desiron currently pays base rent of $331,547 or $58.58 per square foot for both levels. The current overall capitalization rate increases to 5.72 percent in year two of the holding period.</t>
  </si>
  <si>
    <t>702 Madison Avenue</t>
  </si>
  <si>
    <t>S/W/C East 63rd Street</t>
  </si>
  <si>
    <t>1900 /</t>
  </si>
  <si>
    <t>The Bank of New York Mellon /</t>
  </si>
  <si>
    <t>Friedland Properties</t>
  </si>
  <si>
    <t>The property consists of a 3-story retail building containing 19,100 rentable square feet (inclusive of 6,723 SF basement and sub-basement) on a 7,512 square foot parcel of land. The majority of the property (92.7%) is currently owner occupied by The Bank of New York Mellon who will vacate the building. The remaining ground floor and basement space is occupied by Domenico Vacca (1,400 SF). The Domenic Vacca lease expires in March 2015 which will be terminated by the owners. The ground floor comprises the private banking area for Bank of New York Mellon, the lobby conference rooms and a small retail suite leased by Domenico Vacca. Domenico Vacca occupies the southern portion of the building along with the basement. The lobby contains marble floors and decorative crown molding. The second floor is completely demised with office space and utilized by Bank of New York Mellon. The third floor comprises a corporate apartment with a living room/dining room, kitchen, two bedrooms and three bathrooms. The lower and sublower levels comprise retail space, storage space and building mechanicals. The  property contains  61,505 square feet of excess development rights and is located within the Special Madison Avenue Preservation and the Upper East Side Historical Districts, which is subject to rules administered by the New York City Landmark Preservation Commission.</t>
  </si>
  <si>
    <t>666 Fifth Avenue</t>
  </si>
  <si>
    <t>N/W/C West 52nd Street</t>
  </si>
  <si>
    <t>1957 /</t>
  </si>
  <si>
    <t>Crown Acquisitions / Carlyle Group / Kushner /</t>
  </si>
  <si>
    <t>Upper Fifth, Manhattan</t>
  </si>
  <si>
    <t>Vornado Realty Trust</t>
  </si>
  <si>
    <t>Sale of a 5-level (inclusive of lower level, grade, 2nd floor and 3rd floor) retail condominium unit totaling 112,660 square feet of net rentable area within 666 Fifth Avenue. The property contains 13,893 square feet on the ground floor, 25,222 square feet on the 2nd floor, 56,563 square feet on the 3rd floor, and 16,982 square feet on the basement and sub basement levels. The grantor is joint venture of Kushner Properties, the Carlyle Group and Crown Acquisitions. The grantee is Vornado Realty Trust.  The property is fully leased to Swatch, Abercrombie &amp; Fitch and Uniqlo. Abercrombie &amp; Fitch leases 21,741 square feet on the ground floor, 2nd floor and sub-basement through January 2024. Uniqlo leases on the sub basement, ground floor, 2nd floor and 3rd floor 89,023 square feet through March 2026. Swatch leases 1,896 square feet of grade space. In addition, there is 73,846 square feet leased from the Office Condominium to the Retail Condominium (Lot 1103), which is located on the sub basement, 2nd and 3rd floors and master leased to Uniqlo. The current overall capitalization rate increases to 5.02 percent by year six of the holding period.</t>
  </si>
  <si>
    <t>699-703 Fifth Avenue</t>
  </si>
  <si>
    <t>S/W/C East 55th Street</t>
  </si>
  <si>
    <t>Crown Acquisitions /</t>
  </si>
  <si>
    <t>Richemont Group</t>
  </si>
  <si>
    <t>Sale of the retail condominium unit within the St. Regis Hotel.  The property has ground level frontage on Fifth Avenue and East 55th Street. The seller is an investment group comprised of Crown Acquisitions, Goldman Properties and The Feil Organization. Current tenants include Bottega Veneta, Pucci and De Beers. The property previously sold in November 2009 to Crown Acquisitions for a purchase price of $117,000,000. The overall capitalization rate stabilizes to 4.5 percent.</t>
  </si>
  <si>
    <t>465 Broadway (40 Mercer Street)</t>
  </si>
  <si>
    <t>N/W/C Grand Street</t>
  </si>
  <si>
    <t>GLL Real Estate Partners /</t>
  </si>
  <si>
    <t>Savanna</t>
  </si>
  <si>
    <t>The property consists of the multi-tenant retail condominium units located on the ground floor and basement of 465 Broadway (aka 40 Mercer Street), a modern 14-story mixed-use condominium building containing retail and residential space. The property is currently leased to four retail tenants: Wachovia Bank, Vivienne Tam, Dermalogica and Bose. There is one vacant retail space on the lower level totaling 4,663± square feet available for lease. All of the property's leases are due to expire by 2018. The property previously sold in March 2010 to GLL Real Estate Partners from Hines Interest Limited Partnership for $41.9 million.</t>
  </si>
  <si>
    <t>350 West Broadway</t>
  </si>
  <si>
    <t>B/w Broome &amp; Grand Streets</t>
  </si>
  <si>
    <t>R&amp;F 350 West Broadway (c/o RFR Holdings, LLC) /</t>
  </si>
  <si>
    <t>AH 350 Retail LLC</t>
  </si>
  <si>
    <r>
      <rPr>
        <rFont val="Arial"/>
        <color theme="1"/>
        <sz val="12.0"/>
      </rPr>
      <t>Sale of a 2-level retail condominium unit located within 350 West Broadway, a 10-story mixed-use luxury residential building. The unit contains 5,862 square feet on the ground floor (53%) and 5,275 square feet (47%) on the second floor. The second floor also contains an outdoor terrace that is approximately 1,390 square feet. The property was 100 percent leased by Nordstrom, Inc. through August 8, 2013 as of the contract date. The tenant operates a Treasure and Bond store at the property. The property contains one 8-year renewal option that contains above market renewal terms.  The property is being purchased based upon an overall capitalization rate of</t>
    </r>
    <r>
      <rPr>
        <rFont val="Arial"/>
        <color rgb="FFFFFF00"/>
        <sz val="12.0"/>
      </rPr>
      <t xml:space="preserve"> </t>
    </r>
    <r>
      <rPr>
        <rFont val="Arial"/>
        <color theme="1"/>
        <sz val="12.0"/>
      </rPr>
      <t xml:space="preserve">4.64 </t>
    </r>
    <r>
      <rPr>
        <rFont val="Arial"/>
        <color theme="1"/>
        <sz val="12.0"/>
      </rPr>
      <t>percent.</t>
    </r>
  </si>
  <si>
    <t>57-63 Greene Street</t>
  </si>
  <si>
    <t>B/w Broome &amp; Spring Streets</t>
  </si>
  <si>
    <t>Aion Partners /</t>
  </si>
  <si>
    <t>Thor Properties</t>
  </si>
  <si>
    <t>Sale of a 2-level (inclusive of basement) retail condominium unit located within 57-63 Greene Street, a 6-story, residential condominium building. At the time of sale, the property was 100 percent leased to Bang &amp; Olufsen, Cyrus Co. and Raul Carrasco. According to the seller, in place rents are significantly below current market rent levels. The property was purchased based upon an overall capitalization rate of 4.51 percent.</t>
  </si>
  <si>
    <t xml:space="preserve">387 West Broadway </t>
  </si>
  <si>
    <t>VNO 387 West Broadway LLC /</t>
  </si>
  <si>
    <t>73 Wooster Street Condominium LLC</t>
  </si>
  <si>
    <t>Sale of one asset within a 5-property Manhattan commercial portfolio sold by Vornado Realty Trust consisting of three properties in SoHo, one on the Upper East Side and one in Union Square. 387 West Broadway comprises the sale of a ground floor, block-through retail condominium unit within a 4-story residential building. The retail unit contains is demised with two retail suites including a 5,193 square foot (58%) suite with frontage along West Broadway and a 3,703 square foot (42%) suite with frontage along Wooster Street. The property was 100 percent leased by two tenants at the time of sale: Reiss and CKSK. The retailer  Reiss occupied the West Broadway suite through April 2020 with an in-place rent of $166 per square foot.  The retailer CKSK signed a 5-year lease in June 2011 for the  Wooster Street suite with an initial rent of $75 per square foot.</t>
  </si>
  <si>
    <t>141 Fifth Avenue</t>
  </si>
  <si>
    <t>S/E/C East 21st Street</t>
  </si>
  <si>
    <t>141 Fifth Avenue LLC c/o SL Green /</t>
  </si>
  <si>
    <t>Flatiron, Manhattan</t>
  </si>
  <si>
    <t>Related Companies L.P.</t>
  </si>
  <si>
    <t>Sale of a 2-level (inclusive of basement) retail condominium unit totaling 9,858 square feet of net rentable area within a 15-story landmark residential condominium building located at 141 Fifth Avenue. The subject contains 6,933 square feet on the ground floor, and 2,925 square feet on the basement level. The entire subject property is leased long term to HSBC and Cole Haan. The HSBC lease is through 2022 with a 10-year renewal option. The Cole Haan lease is through 2024. The property was purchased based upon an overall capitalization rate of 5.49 percent.</t>
  </si>
  <si>
    <t>STATISTICS</t>
  </si>
  <si>
    <t>LOW</t>
  </si>
  <si>
    <t>HIGH</t>
  </si>
  <si>
    <t>MEAN</t>
  </si>
  <si>
    <t>MEDIAN</t>
  </si>
  <si>
    <t>1552 Broadway</t>
  </si>
  <si>
    <t>N/E/C West 46th Street</t>
  </si>
  <si>
    <t>The Riese Organization /</t>
  </si>
  <si>
    <t>Midtown, Manhattan</t>
  </si>
  <si>
    <t>SL Green Realty Trust</t>
  </si>
  <si>
    <t>Sale of a 3-story free standing landmarked retail building that is occupied by TGI Fridays c/o The Riese Organization. TGI Fridays will continue to occupy the building under a short term lease-back agreement and will vacate the premises within 12 months. The buyer intends to reconfigure the building by demising the third floor to create high second floor ceiling heights. The property previously sold in November 2005 to The Riese Organization to NorthStar Realty Finance Corp. for a purchase price of $48 million.</t>
  </si>
  <si>
    <t xml:space="preserve"> SUMMARY OF IMPROVED SALES (CONTINUED)</t>
  </si>
  <si>
    <t>Physical Data</t>
  </si>
  <si>
    <t>Sale Data</t>
  </si>
  <si>
    <t>Financial Data</t>
  </si>
  <si>
    <t>Land Area</t>
  </si>
  <si>
    <t>Floor</t>
  </si>
  <si>
    <t>(SF)</t>
  </si>
  <si>
    <t>Sizes</t>
  </si>
  <si>
    <t>Stories</t>
  </si>
  <si>
    <t>645 Fifth Avenue</t>
  </si>
  <si>
    <t>Olympic Tower</t>
  </si>
  <si>
    <t>1930/</t>
  </si>
  <si>
    <t>Olympic Tower Associates /</t>
  </si>
  <si>
    <t>Between 51st &amp; 52nd Streets</t>
  </si>
  <si>
    <t>1947/</t>
  </si>
  <si>
    <t>Crown Acquisitions</t>
  </si>
  <si>
    <t>100% Interest</t>
  </si>
  <si>
    <t>Leasehold</t>
  </si>
  <si>
    <t xml:space="preserve">Sale of four retail and office properties to Crown Acquisitions who is  purchasing a 49.9 percent interest in the property from Olympic Tower Associates at a purchase price that equals $840,000,000 based on 100 percent interest in the property. The sale includes $319 million in equity at 49.9 percent interest and $250 million in debt. The property includes 645, 647, 651 Fifth Avenue and 10 East 52nd Street located between East 51st and East 52nd Streets. Olympic Tower is the commercial condominium located on the basement, grade and 2nd through 21st floors of 645 Fifth Avenue, which contains 407,994± rentable square feet. 645 Fifth Avenue is a 52-story mixed use retail, office and residential building built in 1981. 647 Fifth Avenue is a 5-story retail building constructed in 1930 that contains 20,000± rentable square feet. The entire building is master leased to Prato Verde (Versace) through January 2015. 651 Fifth Avenue is a 5-story retail building constructed in 1947 that contains 55,000± square feet of net rentable area. The entire building is master leased to Cartier through February 2014. 10 East 52nd Street is a 7-story commercial building constructed in 1930 that contains 22,833± rentable square feet. The property includes 6,917± square feet of retail space on the basement, ground and 2nd floor, while the office space contains 15,916± square feet. The retail is leased to Fig &amp; Olive Fifth Avenue through June 2022. The office space is leased to Richemont North America, Inc., the parent company of Cartier, through April 2018. </t>
  </si>
  <si>
    <t>The land under Olympic Tower is subject to two ground leases, Olympic Gold and Pochari. The primary ground lease, known as Olympic Gold, encompasses the majority of the property. This lease commenced in September 1975 for a 99 year term with a fixed rent of $1,750,000 per annum. The smaller ground lease for a small parcel previously known as 8 East 52nd Street (located under the northern entrance to the lobby), referred to as the Pochari lease, commenced in January 1968. The annual rent is $82,718. Olympic Tower was built by Aristole Onassis and his company, Victory Real Estate Development, and became the first New York skyscraper to include a combination of retail shops, commercial office space and owner-occupied apartments in the same building. The current overall capitalization rate increases to 5.40 percent in year four of the holding period.</t>
  </si>
  <si>
    <t>Predevelopment</t>
  </si>
  <si>
    <t>Post Development Year 3</t>
  </si>
  <si>
    <t>Post Development Year 10</t>
  </si>
  <si>
    <t>RSF Total</t>
  </si>
  <si>
    <t>$/RSF</t>
  </si>
  <si>
    <t>Cap Rate</t>
  </si>
  <si>
    <t>Cellar</t>
  </si>
  <si>
    <t>Ground Floor</t>
  </si>
  <si>
    <t>2nd</t>
  </si>
  <si>
    <t>3rd</t>
  </si>
  <si>
    <t>4th</t>
  </si>
  <si>
    <t>5th</t>
  </si>
  <si>
    <t>PGR</t>
  </si>
  <si>
    <t>Vacancy</t>
  </si>
  <si>
    <t>EGR</t>
  </si>
  <si>
    <t>Operating Expense</t>
  </si>
  <si>
    <t>Management Fee</t>
  </si>
  <si>
    <t>RE Taxes (Full Tax)</t>
  </si>
  <si>
    <t>NOI (Full Tax)</t>
  </si>
  <si>
    <t>Cap Rate - Stabilized (Full Tax)</t>
  </si>
  <si>
    <t>Stabilized Value (Full Tax)</t>
  </si>
  <si>
    <t>Profit Margin</t>
  </si>
  <si>
    <t>Total Dev Cost</t>
  </si>
  <si>
    <t>Yield on Cost</t>
  </si>
  <si>
    <t>Without Land Price</t>
  </si>
  <si>
    <t>With Land Price</t>
  </si>
  <si>
    <t>Total Uses of Capital</t>
  </si>
  <si>
    <t>Gross SF</t>
  </si>
  <si>
    <t>Land Price</t>
  </si>
  <si>
    <t>Hard Costs</t>
  </si>
  <si>
    <t>Soft Costs</t>
  </si>
  <si>
    <t>Closing Costs</t>
  </si>
  <si>
    <t>Total Cost</t>
  </si>
  <si>
    <t>Total Sources of Capital</t>
  </si>
  <si>
    <t>Equity - Development</t>
  </si>
  <si>
    <t>Debt Financing</t>
  </si>
  <si>
    <t>Loan To Value</t>
  </si>
  <si>
    <t>Year Number</t>
  </si>
  <si>
    <t>Rent Growth</t>
  </si>
  <si>
    <t>Development Period</t>
  </si>
  <si>
    <t>Stabilized Period-----&gt;</t>
  </si>
  <si>
    <t>Reimbursements</t>
  </si>
  <si>
    <t>Cash Flow Before Debt</t>
  </si>
  <si>
    <t>Debt Service</t>
  </si>
  <si>
    <t>Cash Flow After Debt</t>
  </si>
  <si>
    <t>COC - Unlev.</t>
  </si>
  <si>
    <t>COC - Lev.</t>
  </si>
  <si>
    <t>Unleveraged</t>
  </si>
  <si>
    <t>Uses at Closing</t>
  </si>
  <si>
    <t>Unlev Cash Flow</t>
  </si>
  <si>
    <t>Exit</t>
  </si>
  <si>
    <t>Exit Cost</t>
  </si>
  <si>
    <t>IRR - Unleveraged</t>
  </si>
  <si>
    <t>Multiple - Unleveraged</t>
  </si>
  <si>
    <t>Revenue</t>
  </si>
  <si>
    <t>Investment</t>
  </si>
  <si>
    <t>Profit</t>
  </si>
  <si>
    <t>Leveraged</t>
  </si>
  <si>
    <t>Exit Price</t>
  </si>
  <si>
    <t>Exit Costs</t>
  </si>
  <si>
    <t>Pay off Debt</t>
  </si>
  <si>
    <t>IRR - Leveraged</t>
  </si>
  <si>
    <t>Multiple - Leveraged</t>
  </si>
</sst>
</file>

<file path=xl/styles.xml><?xml version="1.0" encoding="utf-8"?>
<styleSheet xmlns="http://schemas.openxmlformats.org/spreadsheetml/2006/main" xmlns:x14ac="http://schemas.microsoft.com/office/spreadsheetml/2009/9/ac" xmlns:mc="http://schemas.openxmlformats.org/markup-compatibility/2006">
  <numFmts count="18">
    <numFmt numFmtId="164" formatCode="_(&quot;$&quot;* #,##0.00_);_(&quot;$&quot;* \(#,##0.00\);_(&quot;$&quot;* &quot;-&quot;??_);_(@_)"/>
    <numFmt numFmtId="165" formatCode="&quot;$&quot;#,##0_);[Red]\(&quot;$&quot;#,##0\)"/>
    <numFmt numFmtId="166" formatCode="_(* #,##0.00_);_(* \(#,##0.00\);_(* &quot;-&quot;??_);_(@_)"/>
    <numFmt numFmtId="167" formatCode="_(* #,##0_);_(* \(#,##0\);_(* &quot;-&quot;_);_(@_)"/>
    <numFmt numFmtId="168" formatCode="&quot;$&quot;#,##0.00"/>
    <numFmt numFmtId="169" formatCode="&quot;$&quot;#,##0.00_);\(&quot;$&quot;#,##0.00\)"/>
    <numFmt numFmtId="170" formatCode="&quot;$&quot;#,##0_);\(&quot;$&quot;#,##0\)"/>
    <numFmt numFmtId="171" formatCode="&quot;$&quot;#,##0"/>
    <numFmt numFmtId="172" formatCode="mmmm\ yyyy"/>
    <numFmt numFmtId="173" formatCode="_(* #,##0_);_(* \(#,##0\);_(* &quot;-&quot;??_);_(@_)"/>
    <numFmt numFmtId="174" formatCode="0.0"/>
    <numFmt numFmtId="175" formatCode="_(&quot;$&quot;* #,##0_);_(&quot;$&quot;* \(#,##0\);_(&quot;$&quot;* &quot;-&quot;??_);_(@_)"/>
    <numFmt numFmtId="176" formatCode="&quot;Year&quot;\ #,##0_);\(#,##0\)"/>
    <numFmt numFmtId="177" formatCode="#,##0.0%_);\(#,##0.0%\)"/>
    <numFmt numFmtId="178" formatCode="#,##0.00%_);\(#,##0.00%\)"/>
    <numFmt numFmtId="179" formatCode="0.0%"/>
    <numFmt numFmtId="180" formatCode="#,##0.0\x"/>
    <numFmt numFmtId="181" formatCode="_(#,##0.0_);(#,##0.0)"/>
  </numFmts>
  <fonts count="21">
    <font>
      <sz val="11.0"/>
      <color theme="1"/>
      <name val="Calibri"/>
      <scheme val="minor"/>
    </font>
    <font>
      <sz val="11.0"/>
      <color theme="1"/>
      <name val="Calibri"/>
    </font>
    <font>
      <color theme="1"/>
      <name val="Calibri"/>
      <scheme val="minor"/>
    </font>
    <font>
      <sz val="10.0"/>
      <color rgb="FF000000"/>
      <name val="Arial"/>
    </font>
    <font>
      <sz val="10.0"/>
      <color theme="1"/>
      <name val="Arial"/>
    </font>
    <font>
      <b/>
      <sz val="10.0"/>
      <color theme="1"/>
      <name val="Arial"/>
    </font>
    <font>
      <sz val="10.0"/>
      <color rgb="FF0000FF"/>
      <name val="Arial"/>
    </font>
    <font>
      <b/>
      <sz val="11.0"/>
      <color theme="1"/>
      <name val="Arial"/>
    </font>
    <font>
      <b/>
      <sz val="12.0"/>
      <color theme="1"/>
      <name val="Arial"/>
    </font>
    <font>
      <sz val="12.0"/>
      <color theme="1"/>
      <name val="Arial"/>
    </font>
    <font/>
    <font>
      <b/>
      <sz val="13.0"/>
      <color rgb="FFFFFFFF"/>
      <name val="Arial"/>
    </font>
    <font>
      <b/>
      <sz val="14.0"/>
      <color rgb="FFFFFFFF"/>
      <name val="Arial"/>
    </font>
    <font>
      <sz val="11.0"/>
      <color theme="1"/>
      <name val="Arial"/>
    </font>
    <font>
      <sz val="11.0"/>
      <color theme="8"/>
      <name val="Arial"/>
    </font>
    <font>
      <sz val="11.0"/>
      <color rgb="FF385623"/>
      <name val="Arial"/>
    </font>
    <font>
      <b/>
      <sz val="11.0"/>
      <color rgb="FF0000FF"/>
      <name val="Arial"/>
    </font>
    <font>
      <sz val="11.0"/>
      <color rgb="FF008000"/>
      <name val="Arial"/>
    </font>
    <font>
      <b/>
      <sz val="11.0"/>
      <color rgb="FFFF0000"/>
      <name val="Arial"/>
    </font>
    <font>
      <sz val="11.0"/>
      <color rgb="FF000000"/>
      <name val="Arial"/>
    </font>
    <font>
      <sz val="11.0"/>
      <color rgb="FF548135"/>
      <name val="Arial"/>
    </font>
  </fonts>
  <fills count="9">
    <fill>
      <patternFill patternType="none"/>
    </fill>
    <fill>
      <patternFill patternType="lightGray"/>
    </fill>
    <fill>
      <patternFill patternType="solid">
        <fgColor rgb="FFFFE598"/>
        <bgColor rgb="FFFFE598"/>
      </patternFill>
    </fill>
    <fill>
      <patternFill patternType="solid">
        <fgColor rgb="FFFFFFFF"/>
        <bgColor rgb="FFFFFFFF"/>
      </patternFill>
    </fill>
    <fill>
      <patternFill patternType="solid">
        <fgColor rgb="FFFFFF00"/>
        <bgColor rgb="FFFFFF00"/>
      </patternFill>
    </fill>
    <fill>
      <patternFill patternType="solid">
        <fgColor rgb="FF666699"/>
        <bgColor rgb="FF666699"/>
      </patternFill>
    </fill>
    <fill>
      <patternFill patternType="solid">
        <fgColor rgb="FFC0C0C0"/>
        <bgColor rgb="FFC0C0C0"/>
      </patternFill>
    </fill>
    <fill>
      <patternFill patternType="solid">
        <fgColor rgb="FFE7E6E6"/>
        <bgColor rgb="FFE7E6E6"/>
      </patternFill>
    </fill>
    <fill>
      <patternFill patternType="solid">
        <fgColor rgb="FFFFFF99"/>
        <bgColor rgb="FFFFFF99"/>
      </patternFill>
    </fill>
  </fills>
  <borders count="91">
    <border/>
    <border>
      <left/>
      <right/>
      <top/>
      <bottom/>
    </border>
    <border>
      <bottom style="thin">
        <color rgb="FF000000"/>
      </bottom>
    </border>
    <border>
      <top style="thin">
        <color rgb="FF000000"/>
      </top>
    </border>
    <border>
      <left style="thick">
        <color rgb="FF000000"/>
      </left>
      <right style="thin">
        <color rgb="FF000000"/>
      </right>
      <top/>
      <bottom/>
    </border>
    <border>
      <left style="thin">
        <color rgb="FF000000"/>
      </left>
      <right style="thin">
        <color rgb="FF000000"/>
      </right>
      <top style="thin">
        <color rgb="FF000000"/>
      </top>
      <bottom/>
    </border>
    <border>
      <left/>
      <right style="hair">
        <color rgb="FF000000"/>
      </right>
      <top/>
      <bottom/>
    </border>
    <border>
      <left/>
      <right/>
      <top style="thin">
        <color rgb="FF000000"/>
      </top>
      <bottom/>
    </border>
    <border>
      <left/>
      <right style="thin">
        <color rgb="FF000000"/>
      </right>
      <top style="thin">
        <color rgb="FF000000"/>
      </top>
      <bottom/>
    </border>
    <border>
      <left style="hair">
        <color rgb="FF000000"/>
      </left>
      <right/>
      <top style="thin">
        <color rgb="FF000000"/>
      </top>
      <bottom/>
    </border>
    <border>
      <left/>
      <right style="thick">
        <color rgb="FF000000"/>
      </right>
      <top style="thin">
        <color rgb="FF000000"/>
      </top>
      <bottom/>
    </border>
    <border>
      <left style="thick">
        <color rgb="FF000000"/>
      </left>
      <right style="thin">
        <color rgb="FF000000"/>
      </right>
      <top/>
      <bottom style="medium">
        <color rgb="FF000000"/>
      </bottom>
    </border>
    <border>
      <left style="thin">
        <color rgb="FF000000"/>
      </left>
      <right style="thin">
        <color rgb="FF000000"/>
      </right>
      <top/>
      <bottom style="medium">
        <color rgb="FF000000"/>
      </bottom>
    </border>
    <border>
      <left/>
      <right/>
      <top/>
      <bottom style="medium">
        <color rgb="FF000000"/>
      </bottom>
    </border>
    <border>
      <left/>
      <right style="hair">
        <color rgb="FF000000"/>
      </right>
      <top/>
      <bottom style="medium">
        <color rgb="FF000000"/>
      </bottom>
    </border>
    <border>
      <left/>
      <right style="thin">
        <color rgb="FF000000"/>
      </right>
      <top/>
      <bottom style="medium">
        <color rgb="FF000000"/>
      </bottom>
    </border>
    <border>
      <left style="hair">
        <color rgb="FF000000"/>
      </left>
      <right/>
      <top/>
      <bottom style="medium">
        <color rgb="FF000000"/>
      </bottom>
    </border>
    <border>
      <left/>
      <right style="thick">
        <color rgb="FF000000"/>
      </right>
      <top/>
      <bottom style="medium">
        <color rgb="FF000000"/>
      </bottom>
    </border>
    <border>
      <left style="thick">
        <color rgb="FF000000"/>
      </left>
    </border>
    <border>
      <left style="hair">
        <color rgb="FF000000"/>
      </left>
      <right style="hair">
        <color rgb="FF000000"/>
      </right>
    </border>
    <border>
      <right style="hair">
        <color rgb="FF000000"/>
      </right>
    </border>
    <border>
      <left style="hair">
        <color rgb="FF000000"/>
      </left>
    </border>
    <border>
      <right style="thick">
        <color rgb="FF000000"/>
      </right>
    </border>
    <border>
      <left style="thick">
        <color rgb="FF000000"/>
      </left>
      <right style="hair">
        <color rgb="FF000000"/>
      </right>
    </border>
    <border>
      <left style="hair">
        <color rgb="FF000000"/>
      </left>
      <right style="hair">
        <color rgb="FF000000"/>
      </right>
      <bottom style="hair">
        <color rgb="FF000000"/>
      </bottom>
    </border>
    <border>
      <left style="thick">
        <color rgb="FF000000"/>
      </left>
      <bottom style="medium">
        <color rgb="FF000000"/>
      </bottom>
    </border>
    <border>
      <bottom style="medium">
        <color rgb="FF000000"/>
      </bottom>
    </border>
    <border>
      <top style="hair">
        <color rgb="FF000000"/>
      </top>
      <bottom style="medium">
        <color rgb="FF000000"/>
      </bottom>
    </border>
    <border>
      <right style="thick">
        <color rgb="FF000000"/>
      </right>
      <top style="hair">
        <color rgb="FF000000"/>
      </top>
      <bottom style="medium">
        <color rgb="FF000000"/>
      </bottom>
    </border>
    <border>
      <top style="medium">
        <color rgb="FF000000"/>
      </top>
    </border>
    <border>
      <right style="hair">
        <color rgb="FF000000"/>
      </right>
      <top style="medium">
        <color rgb="FF000000"/>
      </top>
    </border>
    <border>
      <left style="hair">
        <color rgb="FF000000"/>
      </left>
      <top style="medium">
        <color rgb="FF000000"/>
      </top>
    </border>
    <border>
      <left style="thick">
        <color rgb="FF000000"/>
      </left>
      <right/>
      <top/>
      <bottom/>
    </border>
    <border>
      <left style="hair">
        <color rgb="FF000000"/>
      </left>
      <right style="hair">
        <color rgb="FF000000"/>
      </right>
      <top/>
      <bottom/>
    </border>
    <border>
      <left style="hair">
        <color rgb="FF000000"/>
      </left>
      <right/>
      <top/>
      <bottom/>
    </border>
    <border>
      <left/>
      <right style="thick">
        <color rgb="FF000000"/>
      </right>
      <top/>
      <bottom/>
    </border>
    <border>
      <left style="thick">
        <color rgb="FF000000"/>
      </left>
      <right style="hair">
        <color rgb="FF000000"/>
      </right>
      <top/>
      <bottom/>
    </border>
    <border>
      <left style="hair">
        <color rgb="FF000000"/>
      </left>
      <right style="hair">
        <color rgb="FF000000"/>
      </right>
      <top/>
      <bottom style="hair">
        <color rgb="FF000000"/>
      </bottom>
    </border>
    <border>
      <left style="thick">
        <color rgb="FF000000"/>
      </left>
      <right/>
      <top/>
      <bottom style="thick">
        <color rgb="FF000000"/>
      </bottom>
    </border>
    <border>
      <left/>
      <right/>
      <top style="hair">
        <color rgb="FF000000"/>
      </top>
      <bottom style="thick">
        <color rgb="FF000000"/>
      </bottom>
    </border>
    <border>
      <left/>
      <top style="hair">
        <color rgb="FF000000"/>
      </top>
      <bottom style="thick">
        <color rgb="FF000000"/>
      </bottom>
    </border>
    <border>
      <top style="hair">
        <color rgb="FF000000"/>
      </top>
      <bottom style="thick">
        <color rgb="FF000000"/>
      </bottom>
    </border>
    <border>
      <right style="thick">
        <color rgb="FF000000"/>
      </right>
      <top style="hair">
        <color rgb="FF000000"/>
      </top>
      <bottom style="thick">
        <color rgb="FF000000"/>
      </bottom>
    </border>
    <border>
      <bottom style="hair">
        <color rgb="FF000000"/>
      </bottom>
    </border>
    <border>
      <right style="hair">
        <color rgb="FF000000"/>
      </right>
      <bottom style="hair">
        <color rgb="FF000000"/>
      </bottom>
    </border>
    <border>
      <left style="hair">
        <color rgb="FF000000"/>
      </left>
      <bottom style="hair">
        <color rgb="FF000000"/>
      </bottom>
    </border>
    <border>
      <right style="thick">
        <color rgb="FF000000"/>
      </right>
      <bottom style="hair">
        <color rgb="FF000000"/>
      </bottom>
    </border>
    <border>
      <left style="thick">
        <color rgb="FF000000"/>
      </left>
      <bottom style="thick">
        <color rgb="FF000000"/>
      </bottom>
    </border>
    <border>
      <left style="thick">
        <color rgb="FF000000"/>
      </left>
      <right/>
      <top style="thick">
        <color rgb="FF000000"/>
      </top>
      <bottom style="thin">
        <color rgb="FF000000"/>
      </bottom>
    </border>
    <border>
      <left/>
      <right/>
      <top style="thick">
        <color rgb="FF000000"/>
      </top>
      <bottom style="thin">
        <color rgb="FF000000"/>
      </bottom>
    </border>
    <border>
      <left/>
      <right style="thick">
        <color rgb="FF000000"/>
      </right>
      <top style="thick">
        <color rgb="FF000000"/>
      </top>
      <bottom style="thin">
        <color rgb="FF000000"/>
      </bottom>
    </border>
    <border>
      <left style="thick">
        <color rgb="FF000000"/>
      </left>
      <top style="thin">
        <color rgb="FF000000"/>
      </top>
      <bottom style="hair">
        <color rgb="FF000000"/>
      </bottom>
    </border>
    <border>
      <top style="thin">
        <color rgb="FF000000"/>
      </top>
      <bottom style="hair">
        <color rgb="FF000000"/>
      </bottom>
    </border>
    <border>
      <right style="thick">
        <color rgb="FF000000"/>
      </right>
      <top style="thin">
        <color rgb="FF000000"/>
      </top>
      <bottom style="hair">
        <color rgb="FF000000"/>
      </bottom>
    </border>
    <border>
      <left style="thick">
        <color rgb="FF000000"/>
      </left>
      <bottom style="thin">
        <color rgb="FF000000"/>
      </bottom>
    </border>
    <border>
      <right style="thick">
        <color rgb="FF000000"/>
      </right>
      <bottom style="thin">
        <color rgb="FF000000"/>
      </bottom>
    </border>
    <border>
      <left style="thick">
        <color rgb="FF000000"/>
      </left>
      <right/>
      <top style="thin">
        <color rgb="FF000000"/>
      </top>
      <bottom style="hair">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medium">
        <color rgb="FF000000"/>
      </bottom>
    </border>
    <border>
      <top style="thick">
        <color rgb="FF000000"/>
      </top>
      <bottom style="medium">
        <color rgb="FF000000"/>
      </bottom>
    </border>
    <border>
      <right style="thick">
        <color rgb="FF000000"/>
      </right>
      <top style="thick">
        <color rgb="FF000000"/>
      </top>
      <bottom style="medium">
        <color rgb="FF000000"/>
      </bottom>
    </border>
    <border>
      <left style="thick">
        <color rgb="FF000000"/>
      </left>
      <top style="medium">
        <color rgb="FF000000"/>
      </top>
      <bottom style="thin">
        <color rgb="FF000000"/>
      </bottom>
    </border>
    <border>
      <top style="medium">
        <color rgb="FF000000"/>
      </top>
      <bottom style="thin">
        <color rgb="FF000000"/>
      </bottom>
    </border>
    <border>
      <right style="hair">
        <color rgb="FF000000"/>
      </right>
      <top style="medium">
        <color rgb="FF000000"/>
      </top>
      <bottom style="thin">
        <color rgb="FF000000"/>
      </bottom>
    </border>
    <border>
      <left style="hair">
        <color rgb="FF000000"/>
      </left>
      <right/>
      <top style="medium">
        <color rgb="FF000000"/>
      </top>
      <bottom style="thin">
        <color rgb="FF000000"/>
      </bottom>
    </border>
    <border>
      <left/>
      <right/>
      <top style="medium">
        <color rgb="FF000000"/>
      </top>
      <bottom style="thin">
        <color rgb="FF000000"/>
      </bottom>
    </border>
    <border>
      <left/>
      <right style="hair">
        <color rgb="FF000000"/>
      </right>
      <top style="medium">
        <color rgb="FF000000"/>
      </top>
      <bottom style="thin">
        <color rgb="FF000000"/>
      </bottom>
    </border>
    <border>
      <left/>
      <right style="thick">
        <color rgb="FF000000"/>
      </right>
      <top style="medium">
        <color rgb="FF000000"/>
      </top>
      <bottom style="thin">
        <color rgb="FF000000"/>
      </bottom>
    </border>
    <border>
      <left style="thick">
        <color rgb="FF000000"/>
      </left>
      <right style="thin">
        <color rgb="FF000000"/>
      </right>
    </border>
    <border>
      <left style="hair">
        <color rgb="FF000000"/>
      </left>
      <right style="thin">
        <color rgb="FF000000"/>
      </right>
    </border>
    <border>
      <left style="thin">
        <color rgb="FF000000"/>
      </left>
    </border>
    <border>
      <right style="thin">
        <color rgb="FF000000"/>
      </right>
    </border>
    <border>
      <right style="thin">
        <color rgb="FF000000"/>
      </right>
      <top style="thin">
        <color rgb="FF000000"/>
      </top>
    </border>
    <border>
      <left style="hair">
        <color rgb="FF000000"/>
      </left>
      <top style="thin">
        <color rgb="FF000000"/>
      </top>
    </border>
    <border>
      <right style="thick">
        <color rgb="FF000000"/>
      </right>
      <top style="thin">
        <color rgb="FF000000"/>
      </top>
    </border>
    <border>
      <left style="thick">
        <color rgb="FF000000"/>
      </left>
      <right style="thin">
        <color rgb="FF000000"/>
      </right>
      <bottom style="medium">
        <color rgb="FF000000"/>
      </bottom>
    </border>
    <border>
      <left style="hair">
        <color rgb="FF000000"/>
      </left>
      <bottom style="medium">
        <color rgb="FF000000"/>
      </bottom>
    </border>
    <border>
      <left style="thin">
        <color rgb="FF000000"/>
      </left>
      <bottom style="medium">
        <color rgb="FF000000"/>
      </bottom>
    </border>
    <border>
      <right style="thin">
        <color rgb="FF000000"/>
      </right>
      <bottom style="medium">
        <color rgb="FF000000"/>
      </bottom>
    </border>
    <border>
      <right style="thick">
        <color rgb="FF000000"/>
      </right>
      <bottom style="medium">
        <color rgb="FF000000"/>
      </bottom>
    </border>
    <border>
      <top style="hair">
        <color rgb="FF000000"/>
      </top>
    </border>
    <border>
      <right style="thick">
        <color rgb="FF000000"/>
      </right>
      <top style="hair">
        <color rgb="FF000000"/>
      </top>
    </border>
    <border>
      <left/>
      <top/>
    </border>
    <border>
      <right/>
      <top/>
    </border>
    <border>
      <left/>
      <bottom/>
    </border>
    <border>
      <right/>
      <bottom/>
    </border>
    <border>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s>
  <cellStyleXfs count="1">
    <xf borderId="0" fillId="0" fontId="0" numFmtId="0" applyAlignment="1" applyFont="1"/>
  </cellStyleXfs>
  <cellXfs count="291">
    <xf borderId="0" fillId="0" fontId="0" numFmtId="0" xfId="0" applyAlignment="1" applyFont="1">
      <alignment readingOrder="0" shrinkToFit="0" vertical="bottom" wrapText="0"/>
    </xf>
    <xf borderId="0" fillId="0" fontId="1" numFmtId="164" xfId="0" applyFont="1" applyNumberFormat="1"/>
    <xf borderId="0" fillId="0" fontId="2" numFmtId="0" xfId="0" applyFont="1"/>
    <xf borderId="0" fillId="0" fontId="1" numFmtId="165" xfId="0" applyFont="1" applyNumberFormat="1"/>
    <xf borderId="1" fillId="2" fontId="1" numFmtId="0" xfId="0" applyBorder="1" applyFill="1" applyFont="1"/>
    <xf borderId="1" fillId="2" fontId="1" numFmtId="164" xfId="0" applyBorder="1" applyFont="1" applyNumberFormat="1"/>
    <xf borderId="0" fillId="0" fontId="3" numFmtId="166" xfId="0" applyFont="1" applyNumberFormat="1"/>
    <xf borderId="0" fillId="0" fontId="3" numFmtId="0" xfId="0" applyAlignment="1" applyFont="1">
      <alignment horizontal="center"/>
    </xf>
    <xf borderId="0" fillId="0" fontId="3" numFmtId="0" xfId="0" applyFont="1"/>
    <xf borderId="0" fillId="0" fontId="4" numFmtId="0" xfId="0" applyFont="1"/>
    <xf borderId="2" fillId="0" fontId="3" numFmtId="167" xfId="0" applyBorder="1" applyFont="1" applyNumberFormat="1"/>
    <xf borderId="2" fillId="0" fontId="3" numFmtId="0" xfId="0" applyAlignment="1" applyBorder="1" applyFont="1">
      <alignment horizontal="center"/>
    </xf>
    <xf borderId="2" fillId="0" fontId="3" numFmtId="168" xfId="0" applyAlignment="1" applyBorder="1" applyFont="1" applyNumberFormat="1">
      <alignment horizontal="center"/>
    </xf>
    <xf borderId="0" fillId="0" fontId="4" numFmtId="167" xfId="0" applyFont="1" applyNumberFormat="1"/>
    <xf borderId="0" fillId="0" fontId="5" numFmtId="0" xfId="0" applyFont="1"/>
    <xf borderId="0" fillId="0" fontId="6" numFmtId="3" xfId="0" applyFont="1" applyNumberFormat="1"/>
    <xf borderId="0" fillId="0" fontId="4" numFmtId="169" xfId="0" applyFont="1" applyNumberFormat="1"/>
    <xf borderId="0" fillId="0" fontId="4" numFmtId="168" xfId="0" applyAlignment="1" applyFont="1" applyNumberFormat="1">
      <alignment horizontal="center"/>
    </xf>
    <xf borderId="0" fillId="0" fontId="4" numFmtId="170" xfId="0" applyFont="1" applyNumberFormat="1"/>
    <xf borderId="0" fillId="0" fontId="4" numFmtId="171" xfId="0" applyFont="1" applyNumberFormat="1"/>
    <xf borderId="3" fillId="0" fontId="4" numFmtId="0" xfId="0" applyBorder="1" applyFont="1"/>
    <xf borderId="3" fillId="0" fontId="4" numFmtId="171" xfId="0" applyBorder="1" applyFont="1" applyNumberFormat="1"/>
    <xf borderId="3" fillId="0" fontId="4" numFmtId="168" xfId="0" applyAlignment="1" applyBorder="1" applyFont="1" applyNumberFormat="1">
      <alignment horizontal="center"/>
    </xf>
    <xf borderId="3" fillId="0" fontId="4" numFmtId="170" xfId="0" applyBorder="1" applyFont="1" applyNumberFormat="1"/>
    <xf borderId="0" fillId="0" fontId="4" numFmtId="0" xfId="0" applyAlignment="1" applyFont="1">
      <alignment horizontal="center"/>
    </xf>
    <xf borderId="3" fillId="0" fontId="4" numFmtId="167" xfId="0" applyBorder="1" applyFont="1" applyNumberFormat="1"/>
    <xf borderId="0" fillId="0" fontId="5" numFmtId="167" xfId="0" applyFont="1" applyNumberFormat="1"/>
    <xf borderId="0" fillId="0" fontId="5" numFmtId="0" xfId="0" applyAlignment="1" applyFont="1">
      <alignment horizontal="center"/>
    </xf>
    <xf borderId="0" fillId="0" fontId="4" numFmtId="169" xfId="0" applyAlignment="1" applyFont="1" applyNumberFormat="1">
      <alignment horizontal="center"/>
    </xf>
    <xf borderId="3" fillId="0" fontId="4" numFmtId="169" xfId="0" applyAlignment="1" applyBorder="1" applyFont="1" applyNumberFormat="1">
      <alignment horizontal="center"/>
    </xf>
    <xf borderId="3" fillId="0" fontId="5" numFmtId="167" xfId="0" applyBorder="1" applyFont="1" applyNumberFormat="1"/>
    <xf borderId="4" fillId="0" fontId="7" numFmtId="0" xfId="0" applyAlignment="1" applyBorder="1" applyFont="1">
      <alignment horizontal="center"/>
    </xf>
    <xf borderId="5" fillId="0" fontId="7" numFmtId="0" xfId="0" applyBorder="1" applyFont="1"/>
    <xf borderId="1" fillId="0" fontId="8" numFmtId="0" xfId="0" applyAlignment="1" applyBorder="1" applyFont="1">
      <alignment horizontal="center"/>
    </xf>
    <xf borderId="6" fillId="0" fontId="8" numFmtId="0" xfId="0" applyAlignment="1" applyBorder="1" applyFont="1">
      <alignment horizontal="center"/>
    </xf>
    <xf borderId="7" fillId="0" fontId="8" numFmtId="0" xfId="0" applyAlignment="1" applyBorder="1" applyFont="1">
      <alignment horizontal="center"/>
    </xf>
    <xf borderId="8" fillId="0" fontId="8" numFmtId="0" xfId="0" applyAlignment="1" applyBorder="1" applyFont="1">
      <alignment horizontal="center"/>
    </xf>
    <xf borderId="9" fillId="0" fontId="8" numFmtId="0" xfId="0" applyAlignment="1" applyBorder="1" applyFont="1">
      <alignment horizontal="right"/>
    </xf>
    <xf borderId="7" fillId="0" fontId="8" numFmtId="164" xfId="0" applyAlignment="1" applyBorder="1" applyFont="1" applyNumberFormat="1">
      <alignment horizontal="right"/>
    </xf>
    <xf borderId="7" fillId="0" fontId="9" numFmtId="0" xfId="0" applyBorder="1" applyFont="1"/>
    <xf borderId="10" fillId="0" fontId="8" numFmtId="0" xfId="0" applyAlignment="1" applyBorder="1" applyFont="1">
      <alignment horizontal="center"/>
    </xf>
    <xf borderId="0" fillId="0" fontId="8" numFmtId="0" xfId="0" applyFont="1"/>
    <xf borderId="11" fillId="0" fontId="7" numFmtId="0" xfId="0" applyAlignment="1" applyBorder="1" applyFont="1">
      <alignment horizontal="center"/>
    </xf>
    <xf borderId="12" fillId="0" fontId="7" numFmtId="0" xfId="0" applyBorder="1" applyFont="1"/>
    <xf borderId="13" fillId="0" fontId="8" numFmtId="0" xfId="0" applyAlignment="1" applyBorder="1" applyFont="1">
      <alignment horizontal="center"/>
    </xf>
    <xf borderId="14" fillId="0" fontId="8" numFmtId="0" xfId="0" applyAlignment="1" applyBorder="1" applyFont="1">
      <alignment horizontal="center"/>
    </xf>
    <xf borderId="15" fillId="0" fontId="8" numFmtId="0" xfId="0" applyAlignment="1" applyBorder="1" applyFont="1">
      <alignment horizontal="center"/>
    </xf>
    <xf borderId="16" fillId="0" fontId="8" numFmtId="0" xfId="0" applyAlignment="1" applyBorder="1" applyFont="1">
      <alignment horizontal="center"/>
    </xf>
    <xf borderId="13" fillId="0" fontId="8" numFmtId="164" xfId="0" applyAlignment="1" applyBorder="1" applyFont="1" applyNumberFormat="1">
      <alignment horizontal="center"/>
    </xf>
    <xf borderId="17" fillId="0" fontId="8" numFmtId="0" xfId="0" applyAlignment="1" applyBorder="1" applyFont="1">
      <alignment horizontal="center"/>
    </xf>
    <xf borderId="0" fillId="0" fontId="9" numFmtId="0" xfId="0" applyFont="1"/>
    <xf borderId="18" fillId="0" fontId="9" numFmtId="0" xfId="0" applyAlignment="1" applyBorder="1" applyFont="1">
      <alignment horizontal="center"/>
    </xf>
    <xf borderId="19" fillId="0" fontId="8" numFmtId="0" xfId="0" applyAlignment="1" applyBorder="1" applyFont="1">
      <alignment horizontal="left"/>
    </xf>
    <xf borderId="0" fillId="0" fontId="9" numFmtId="3" xfId="0" applyAlignment="1" applyFont="1" applyNumberFormat="1">
      <alignment horizontal="center"/>
    </xf>
    <xf borderId="20" fillId="0" fontId="9" numFmtId="0" xfId="0" applyAlignment="1" applyBorder="1" applyFont="1">
      <alignment horizontal="center"/>
    </xf>
    <xf borderId="0" fillId="0" fontId="9" numFmtId="17" xfId="0" applyAlignment="1" applyFont="1" applyNumberFormat="1">
      <alignment horizontal="center"/>
    </xf>
    <xf borderId="0" fillId="0" fontId="9" numFmtId="0" xfId="0" applyAlignment="1" applyFont="1">
      <alignment horizontal="center"/>
    </xf>
    <xf borderId="0" fillId="0" fontId="9" numFmtId="170" xfId="0" applyAlignment="1" applyFont="1" applyNumberFormat="1">
      <alignment horizontal="center"/>
    </xf>
    <xf borderId="21" fillId="0" fontId="9" numFmtId="169" xfId="0" applyAlignment="1" applyBorder="1" applyFont="1" applyNumberFormat="1">
      <alignment horizontal="center"/>
    </xf>
    <xf borderId="0" fillId="0" fontId="9" numFmtId="168" xfId="0" applyAlignment="1" applyFont="1" applyNumberFormat="1">
      <alignment horizontal="center"/>
    </xf>
    <xf borderId="0" fillId="0" fontId="9" numFmtId="10" xfId="0" applyAlignment="1" applyFont="1" applyNumberFormat="1">
      <alignment horizontal="center"/>
    </xf>
    <xf borderId="0" fillId="0" fontId="9" numFmtId="9" xfId="0" applyAlignment="1" applyFont="1" applyNumberFormat="1">
      <alignment horizontal="center"/>
    </xf>
    <xf borderId="22" fillId="0" fontId="9" numFmtId="0" xfId="0" applyAlignment="1" applyBorder="1" applyFont="1">
      <alignment horizontal="center"/>
    </xf>
    <xf borderId="1" fillId="3" fontId="9" numFmtId="0" xfId="0" applyBorder="1" applyFill="1" applyFont="1"/>
    <xf borderId="23" fillId="0" fontId="9" numFmtId="0" xfId="0" applyBorder="1" applyFont="1"/>
    <xf borderId="19" fillId="0" fontId="9" numFmtId="0" xfId="0" applyAlignment="1" applyBorder="1" applyFont="1">
      <alignment horizontal="left"/>
    </xf>
    <xf borderId="22" fillId="0" fontId="9" numFmtId="0" xfId="0" applyAlignment="1" applyBorder="1" applyFont="1">
      <alignment horizontal="left"/>
    </xf>
    <xf borderId="23" fillId="0" fontId="9" numFmtId="0" xfId="0" applyAlignment="1" applyBorder="1" applyFont="1">
      <alignment horizontal="center"/>
    </xf>
    <xf borderId="0" fillId="0" fontId="8" numFmtId="172" xfId="0" applyAlignment="1" applyFont="1" applyNumberFormat="1">
      <alignment horizontal="center"/>
    </xf>
    <xf borderId="0" fillId="0" fontId="8" numFmtId="170" xfId="0" applyAlignment="1" applyFont="1" applyNumberFormat="1">
      <alignment horizontal="center"/>
    </xf>
    <xf borderId="0" fillId="0" fontId="9" numFmtId="169" xfId="0" applyAlignment="1" applyFont="1" applyNumberFormat="1">
      <alignment horizontal="center"/>
    </xf>
    <xf borderId="1" fillId="3" fontId="9" numFmtId="166" xfId="0" applyBorder="1" applyFont="1" applyNumberFormat="1"/>
    <xf borderId="24" fillId="0" fontId="9" numFmtId="0" xfId="0" applyBorder="1" applyFont="1"/>
    <xf borderId="0" fillId="0" fontId="8" numFmtId="17" xfId="0" applyAlignment="1" applyFont="1" applyNumberFormat="1">
      <alignment horizontal="center"/>
    </xf>
    <xf borderId="0" fillId="0" fontId="9" numFmtId="173" xfId="0" applyAlignment="1" applyFont="1" applyNumberFormat="1">
      <alignment horizontal="center"/>
    </xf>
    <xf borderId="25" fillId="0" fontId="9" numFmtId="0" xfId="0" applyAlignment="1" applyBorder="1" applyFont="1">
      <alignment horizontal="center"/>
    </xf>
    <xf borderId="26" fillId="0" fontId="9" numFmtId="0" xfId="0" applyAlignment="1" applyBorder="1" applyFont="1">
      <alignment vertical="top"/>
    </xf>
    <xf borderId="27" fillId="0" fontId="9" numFmtId="0" xfId="0" applyAlignment="1" applyBorder="1" applyFont="1">
      <alignment horizontal="left" shrinkToFit="0" vertical="top" wrapText="1"/>
    </xf>
    <xf borderId="27" fillId="0" fontId="10" numFmtId="0" xfId="0" applyBorder="1" applyFont="1"/>
    <xf borderId="28" fillId="0" fontId="10" numFmtId="0" xfId="0" applyBorder="1" applyFont="1"/>
    <xf borderId="1" fillId="3" fontId="9" numFmtId="10" xfId="0" applyBorder="1" applyFont="1" applyNumberFormat="1"/>
    <xf borderId="29" fillId="0" fontId="9" numFmtId="3" xfId="0" applyAlignment="1" applyBorder="1" applyFont="1" applyNumberFormat="1">
      <alignment horizontal="center"/>
    </xf>
    <xf borderId="30" fillId="0" fontId="9" numFmtId="0" xfId="0" applyAlignment="1" applyBorder="1" applyFont="1">
      <alignment horizontal="center"/>
    </xf>
    <xf borderId="29" fillId="0" fontId="9" numFmtId="17" xfId="0" applyAlignment="1" applyBorder="1" applyFont="1" applyNumberFormat="1">
      <alignment horizontal="center"/>
    </xf>
    <xf borderId="29" fillId="0" fontId="9" numFmtId="0" xfId="0" applyAlignment="1" applyBorder="1" applyFont="1">
      <alignment horizontal="center"/>
    </xf>
    <xf borderId="29" fillId="0" fontId="9" numFmtId="170" xfId="0" applyAlignment="1" applyBorder="1" applyFont="1" applyNumberFormat="1">
      <alignment horizontal="center"/>
    </xf>
    <xf borderId="31" fillId="0" fontId="9" numFmtId="169" xfId="0" applyAlignment="1" applyBorder="1" applyFont="1" applyNumberFormat="1">
      <alignment horizontal="center"/>
    </xf>
    <xf borderId="29" fillId="0" fontId="9" numFmtId="168" xfId="0" applyAlignment="1" applyBorder="1" applyFont="1" applyNumberFormat="1">
      <alignment horizontal="center"/>
    </xf>
    <xf borderId="29" fillId="0" fontId="9" numFmtId="10" xfId="0" applyAlignment="1" applyBorder="1" applyFont="1" applyNumberFormat="1">
      <alignment horizontal="center"/>
    </xf>
    <xf borderId="19" fillId="0" fontId="9" numFmtId="0" xfId="0" applyBorder="1" applyFont="1"/>
    <xf borderId="27" fillId="0" fontId="9" numFmtId="0" xfId="0" applyAlignment="1" applyBorder="1" applyFont="1">
      <alignment vertical="top"/>
    </xf>
    <xf borderId="27" fillId="0" fontId="9" numFmtId="3" xfId="0" applyAlignment="1" applyBorder="1" applyFont="1" applyNumberFormat="1">
      <alignment horizontal="left" shrinkToFit="0" vertical="top" wrapText="1"/>
    </xf>
    <xf borderId="1" fillId="3" fontId="9" numFmtId="174" xfId="0" applyBorder="1" applyFont="1" applyNumberFormat="1"/>
    <xf borderId="32" fillId="4" fontId="9" numFmtId="0" xfId="0" applyAlignment="1" applyBorder="1" applyFill="1" applyFont="1">
      <alignment horizontal="center"/>
    </xf>
    <xf borderId="33" fillId="4" fontId="8" numFmtId="0" xfId="0" applyAlignment="1" applyBorder="1" applyFont="1">
      <alignment horizontal="left"/>
    </xf>
    <xf borderId="1" fillId="4" fontId="9" numFmtId="3" xfId="0" applyAlignment="1" applyBorder="1" applyFont="1" applyNumberFormat="1">
      <alignment horizontal="center"/>
    </xf>
    <xf borderId="6" fillId="4" fontId="9" numFmtId="0" xfId="0" applyAlignment="1" applyBorder="1" applyFont="1">
      <alignment horizontal="center"/>
    </xf>
    <xf borderId="1" fillId="4" fontId="9" numFmtId="17" xfId="0" applyAlignment="1" applyBorder="1" applyFont="1" applyNumberFormat="1">
      <alignment horizontal="center"/>
    </xf>
    <xf borderId="1" fillId="4" fontId="9" numFmtId="0" xfId="0" applyAlignment="1" applyBorder="1" applyFont="1">
      <alignment horizontal="center"/>
    </xf>
    <xf borderId="1" fillId="4" fontId="9" numFmtId="170" xfId="0" applyAlignment="1" applyBorder="1" applyFont="1" applyNumberFormat="1">
      <alignment horizontal="center"/>
    </xf>
    <xf borderId="34" fillId="4" fontId="9" numFmtId="169" xfId="0" applyAlignment="1" applyBorder="1" applyFont="1" applyNumberFormat="1">
      <alignment horizontal="center"/>
    </xf>
    <xf borderId="1" fillId="4" fontId="9" numFmtId="168" xfId="0" applyAlignment="1" applyBorder="1" applyFont="1" applyNumberFormat="1">
      <alignment horizontal="center"/>
    </xf>
    <xf borderId="1" fillId="4" fontId="9" numFmtId="10" xfId="0" applyAlignment="1" applyBorder="1" applyFont="1" applyNumberFormat="1">
      <alignment horizontal="center"/>
    </xf>
    <xf borderId="1" fillId="4" fontId="9" numFmtId="9" xfId="0" applyAlignment="1" applyBorder="1" applyFont="1" applyNumberFormat="1">
      <alignment horizontal="center"/>
    </xf>
    <xf borderId="35" fillId="4" fontId="9" numFmtId="0" xfId="0" applyAlignment="1" applyBorder="1" applyFont="1">
      <alignment horizontal="center"/>
    </xf>
    <xf borderId="36" fillId="4" fontId="9" numFmtId="0" xfId="0" applyBorder="1" applyFont="1"/>
    <xf borderId="33" fillId="4" fontId="9" numFmtId="0" xfId="0" applyAlignment="1" applyBorder="1" applyFont="1">
      <alignment horizontal="left"/>
    </xf>
    <xf borderId="1" fillId="4" fontId="9" numFmtId="39" xfId="0" applyAlignment="1" applyBorder="1" applyFont="1" applyNumberFormat="1">
      <alignment horizontal="center"/>
    </xf>
    <xf borderId="35" fillId="4" fontId="9" numFmtId="0" xfId="0" applyAlignment="1" applyBorder="1" applyFont="1">
      <alignment horizontal="left"/>
    </xf>
    <xf borderId="36" fillId="4" fontId="9" numFmtId="0" xfId="0" applyAlignment="1" applyBorder="1" applyFont="1">
      <alignment horizontal="center"/>
    </xf>
    <xf borderId="33" fillId="4" fontId="9" numFmtId="0" xfId="0" applyBorder="1" applyFont="1"/>
    <xf borderId="1" fillId="4" fontId="8" numFmtId="172" xfId="0" applyAlignment="1" applyBorder="1" applyFont="1" applyNumberFormat="1">
      <alignment horizontal="center"/>
    </xf>
    <xf borderId="1" fillId="4" fontId="8" numFmtId="170" xfId="0" applyAlignment="1" applyBorder="1" applyFont="1" applyNumberFormat="1">
      <alignment horizontal="center"/>
    </xf>
    <xf borderId="1" fillId="4" fontId="9" numFmtId="169" xfId="0" applyAlignment="1" applyBorder="1" applyFont="1" applyNumberFormat="1">
      <alignment horizontal="center"/>
    </xf>
    <xf borderId="37" fillId="4" fontId="9" numFmtId="0" xfId="0" applyBorder="1" applyFont="1"/>
    <xf borderId="1" fillId="4" fontId="8" numFmtId="17" xfId="0" applyAlignment="1" applyBorder="1" applyFont="1" applyNumberFormat="1">
      <alignment horizontal="center"/>
    </xf>
    <xf borderId="1" fillId="4" fontId="9" numFmtId="173" xfId="0" applyAlignment="1" applyBorder="1" applyFont="1" applyNumberFormat="1">
      <alignment horizontal="center"/>
    </xf>
    <xf borderId="38" fillId="4" fontId="9" numFmtId="0" xfId="0" applyAlignment="1" applyBorder="1" applyFont="1">
      <alignment horizontal="center"/>
    </xf>
    <xf borderId="39" fillId="4" fontId="9" numFmtId="0" xfId="0" applyAlignment="1" applyBorder="1" applyFont="1">
      <alignment vertical="top"/>
    </xf>
    <xf borderId="40" fillId="4" fontId="9" numFmtId="0" xfId="0" applyAlignment="1" applyBorder="1" applyFont="1">
      <alignment horizontal="left" shrinkToFit="0" vertical="top" wrapText="1"/>
    </xf>
    <xf borderId="41" fillId="0" fontId="10" numFmtId="0" xfId="0" applyBorder="1" applyFont="1"/>
    <xf borderId="42" fillId="0" fontId="10" numFmtId="0" xfId="0" applyBorder="1" applyFont="1"/>
    <xf borderId="0" fillId="0" fontId="9" numFmtId="39" xfId="0" applyAlignment="1" applyFont="1" applyNumberFormat="1">
      <alignment horizontal="center"/>
    </xf>
    <xf borderId="43" fillId="0" fontId="9" numFmtId="3" xfId="0" applyAlignment="1" applyBorder="1" applyFont="1" applyNumberFormat="1">
      <alignment horizontal="center"/>
    </xf>
    <xf borderId="44" fillId="0" fontId="9" numFmtId="0" xfId="0" applyAlignment="1" applyBorder="1" applyFont="1">
      <alignment horizontal="center"/>
    </xf>
    <xf borderId="43" fillId="0" fontId="8" numFmtId="17" xfId="0" applyAlignment="1" applyBorder="1" applyFont="1" applyNumberFormat="1">
      <alignment horizontal="center"/>
    </xf>
    <xf borderId="43" fillId="0" fontId="9" numFmtId="0" xfId="0" applyAlignment="1" applyBorder="1" applyFont="1">
      <alignment horizontal="center"/>
    </xf>
    <xf borderId="43" fillId="0" fontId="8" numFmtId="170" xfId="0" applyAlignment="1" applyBorder="1" applyFont="1" applyNumberFormat="1">
      <alignment horizontal="center"/>
    </xf>
    <xf borderId="45" fillId="0" fontId="9" numFmtId="169" xfId="0" applyAlignment="1" applyBorder="1" applyFont="1" applyNumberFormat="1">
      <alignment horizontal="center"/>
    </xf>
    <xf borderId="43" fillId="0" fontId="9" numFmtId="168" xfId="0" applyAlignment="1" applyBorder="1" applyFont="1" applyNumberFormat="1">
      <alignment horizontal="center"/>
    </xf>
    <xf borderId="43" fillId="0" fontId="9" numFmtId="10" xfId="0" applyAlignment="1" applyBorder="1" applyFont="1" applyNumberFormat="1">
      <alignment horizontal="center"/>
    </xf>
    <xf borderId="43" fillId="0" fontId="9" numFmtId="173" xfId="0" applyAlignment="1" applyBorder="1" applyFont="1" applyNumberFormat="1">
      <alignment horizontal="center"/>
    </xf>
    <xf borderId="46" fillId="0" fontId="9" numFmtId="0" xfId="0" applyAlignment="1" applyBorder="1" applyFont="1">
      <alignment horizontal="center"/>
    </xf>
    <xf borderId="1" fillId="3" fontId="9" numFmtId="170" xfId="0" applyBorder="1" applyFont="1" applyNumberFormat="1"/>
    <xf borderId="1" fillId="3" fontId="9" numFmtId="169" xfId="0" applyBorder="1" applyFont="1" applyNumberFormat="1"/>
    <xf borderId="22" fillId="0" fontId="9" numFmtId="9" xfId="0" applyAlignment="1" applyBorder="1" applyFont="1" applyNumberFormat="1">
      <alignment horizontal="center"/>
    </xf>
    <xf borderId="22" fillId="0" fontId="9" numFmtId="173" xfId="0" applyAlignment="1" applyBorder="1" applyFont="1" applyNumberFormat="1">
      <alignment horizontal="center"/>
    </xf>
    <xf borderId="47" fillId="0" fontId="9" numFmtId="0" xfId="0" applyAlignment="1" applyBorder="1" applyFont="1">
      <alignment horizontal="center"/>
    </xf>
    <xf borderId="41" fillId="0" fontId="9" numFmtId="0" xfId="0" applyAlignment="1" applyBorder="1" applyFont="1">
      <alignment vertical="top"/>
    </xf>
    <xf borderId="41" fillId="0" fontId="9" numFmtId="0" xfId="0" applyAlignment="1" applyBorder="1" applyFont="1">
      <alignment horizontal="left" shrinkToFit="0" vertical="top" wrapText="1"/>
    </xf>
    <xf borderId="48" fillId="5" fontId="9" numFmtId="0" xfId="0" applyAlignment="1" applyBorder="1" applyFill="1" applyFont="1">
      <alignment horizontal="center"/>
    </xf>
    <xf borderId="49" fillId="5" fontId="11" numFmtId="0" xfId="0" applyAlignment="1" applyBorder="1" applyFont="1">
      <alignment shrinkToFit="0" vertical="top" wrapText="1"/>
    </xf>
    <xf borderId="49" fillId="5" fontId="9" numFmtId="0" xfId="0" applyBorder="1" applyFont="1"/>
    <xf borderId="49" fillId="5" fontId="9" numFmtId="0" xfId="0" applyAlignment="1" applyBorder="1" applyFont="1">
      <alignment horizontal="center"/>
    </xf>
    <xf borderId="49" fillId="5" fontId="9" numFmtId="17" xfId="0" applyAlignment="1" applyBorder="1" applyFont="1" applyNumberFormat="1">
      <alignment horizontal="center"/>
    </xf>
    <xf borderId="49" fillId="5" fontId="9" numFmtId="170" xfId="0" applyAlignment="1" applyBorder="1" applyFont="1" applyNumberFormat="1">
      <alignment horizontal="center"/>
    </xf>
    <xf borderId="49" fillId="5" fontId="9" numFmtId="169" xfId="0" applyAlignment="1" applyBorder="1" applyFont="1" applyNumberFormat="1">
      <alignment horizontal="center"/>
    </xf>
    <xf borderId="49" fillId="5" fontId="9" numFmtId="164" xfId="0" applyAlignment="1" applyBorder="1" applyFont="1" applyNumberFormat="1">
      <alignment horizontal="center"/>
    </xf>
    <xf borderId="49" fillId="5" fontId="9" numFmtId="10" xfId="0" applyAlignment="1" applyBorder="1" applyFont="1" applyNumberFormat="1">
      <alignment horizontal="center"/>
    </xf>
    <xf borderId="49" fillId="5" fontId="9" numFmtId="9" xfId="0" applyAlignment="1" applyBorder="1" applyFont="1" applyNumberFormat="1">
      <alignment horizontal="center"/>
    </xf>
    <xf borderId="50" fillId="5" fontId="9" numFmtId="0" xfId="0" applyAlignment="1" applyBorder="1" applyFont="1">
      <alignment horizontal="center"/>
    </xf>
    <xf borderId="51" fillId="0" fontId="8" numFmtId="0" xfId="0" applyAlignment="1" applyBorder="1" applyFont="1">
      <alignment horizontal="left"/>
    </xf>
    <xf borderId="52" fillId="0" fontId="9" numFmtId="0" xfId="0" applyAlignment="1" applyBorder="1" applyFont="1">
      <alignment vertical="center"/>
    </xf>
    <xf borderId="52" fillId="0" fontId="9" numFmtId="3" xfId="0" applyAlignment="1" applyBorder="1" applyFont="1" applyNumberFormat="1">
      <alignment horizontal="center" vertical="center"/>
    </xf>
    <xf borderId="52" fillId="0" fontId="9" numFmtId="0" xfId="0" applyAlignment="1" applyBorder="1" applyFont="1">
      <alignment horizontal="center" vertical="center"/>
    </xf>
    <xf borderId="52" fillId="0" fontId="9" numFmtId="168" xfId="0" applyAlignment="1" applyBorder="1" applyFont="1" applyNumberFormat="1">
      <alignment horizontal="center" vertical="center"/>
    </xf>
    <xf borderId="52" fillId="0" fontId="9" numFmtId="10" xfId="0" applyAlignment="1" applyBorder="1" applyFont="1" applyNumberFormat="1">
      <alignment horizontal="center" vertical="center"/>
    </xf>
    <xf borderId="52" fillId="0" fontId="9" numFmtId="9" xfId="0" applyAlignment="1" applyBorder="1" applyFont="1" applyNumberFormat="1">
      <alignment horizontal="center" vertical="center"/>
    </xf>
    <xf borderId="52" fillId="0" fontId="9" numFmtId="4" xfId="0" applyAlignment="1" applyBorder="1" applyFont="1" applyNumberFormat="1">
      <alignment horizontal="center" vertical="center"/>
    </xf>
    <xf borderId="53" fillId="0" fontId="9" numFmtId="0" xfId="0" applyAlignment="1" applyBorder="1" applyFont="1">
      <alignment horizontal="center" vertical="center"/>
    </xf>
    <xf borderId="0" fillId="0" fontId="9" numFmtId="0" xfId="0" applyAlignment="1" applyFont="1">
      <alignment vertical="center"/>
    </xf>
    <xf borderId="54" fillId="0" fontId="8" numFmtId="9" xfId="0" applyAlignment="1" applyBorder="1" applyFont="1" applyNumberFormat="1">
      <alignment horizontal="left"/>
    </xf>
    <xf borderId="2" fillId="0" fontId="9" numFmtId="0" xfId="0" applyAlignment="1" applyBorder="1" applyFont="1">
      <alignment vertical="center"/>
    </xf>
    <xf borderId="2" fillId="0" fontId="9" numFmtId="3" xfId="0" applyAlignment="1" applyBorder="1" applyFont="1" applyNumberFormat="1">
      <alignment horizontal="center" vertical="center"/>
    </xf>
    <xf borderId="2" fillId="0" fontId="9" numFmtId="0" xfId="0" applyAlignment="1" applyBorder="1" applyFont="1">
      <alignment horizontal="center" vertical="center"/>
    </xf>
    <xf borderId="2" fillId="0" fontId="9" numFmtId="168" xfId="0" applyAlignment="1" applyBorder="1" applyFont="1" applyNumberFormat="1">
      <alignment horizontal="center" vertical="center"/>
    </xf>
    <xf borderId="2" fillId="0" fontId="9" numFmtId="10" xfId="0" applyAlignment="1" applyBorder="1" applyFont="1" applyNumberFormat="1">
      <alignment horizontal="center" vertical="center"/>
    </xf>
    <xf borderId="2" fillId="0" fontId="9" numFmtId="9" xfId="0" applyAlignment="1" applyBorder="1" applyFont="1" applyNumberFormat="1">
      <alignment horizontal="center" vertical="center"/>
    </xf>
    <xf borderId="2" fillId="0" fontId="9" numFmtId="4" xfId="0" applyAlignment="1" applyBorder="1" applyFont="1" applyNumberFormat="1">
      <alignment horizontal="center" vertical="center"/>
    </xf>
    <xf borderId="55" fillId="0" fontId="9" numFmtId="0" xfId="0" applyAlignment="1" applyBorder="1" applyFont="1">
      <alignment horizontal="center" vertical="center"/>
    </xf>
    <xf borderId="56" fillId="3" fontId="8" numFmtId="0" xfId="0" applyAlignment="1" applyBorder="1" applyFont="1">
      <alignment horizontal="left"/>
    </xf>
    <xf borderId="52" fillId="0" fontId="9" numFmtId="1" xfId="0" applyAlignment="1" applyBorder="1" applyFont="1" applyNumberFormat="1">
      <alignment horizontal="center" vertical="center"/>
    </xf>
    <xf borderId="38" fillId="3" fontId="8" numFmtId="9" xfId="0" applyAlignment="1" applyBorder="1" applyFont="1" applyNumberFormat="1">
      <alignment horizontal="left"/>
    </xf>
    <xf borderId="57" fillId="0" fontId="9" numFmtId="0" xfId="0" applyAlignment="1" applyBorder="1" applyFont="1">
      <alignment vertical="center"/>
    </xf>
    <xf borderId="57" fillId="0" fontId="9" numFmtId="3" xfId="0" applyAlignment="1" applyBorder="1" applyFont="1" applyNumberFormat="1">
      <alignment horizontal="center" vertical="center"/>
    </xf>
    <xf borderId="57" fillId="0" fontId="9" numFmtId="0" xfId="0" applyAlignment="1" applyBorder="1" applyFont="1">
      <alignment horizontal="center" vertical="center"/>
    </xf>
    <xf borderId="57" fillId="0" fontId="9" numFmtId="168" xfId="0" applyAlignment="1" applyBorder="1" applyFont="1" applyNumberFormat="1">
      <alignment horizontal="center" vertical="center"/>
    </xf>
    <xf borderId="57" fillId="0" fontId="9" numFmtId="10" xfId="0" applyAlignment="1" applyBorder="1" applyFont="1" applyNumberFormat="1">
      <alignment horizontal="center" vertical="center"/>
    </xf>
    <xf borderId="57" fillId="0" fontId="9" numFmtId="9" xfId="0" applyAlignment="1" applyBorder="1" applyFont="1" applyNumberFormat="1">
      <alignment horizontal="center" vertical="center"/>
    </xf>
    <xf borderId="57" fillId="0" fontId="9" numFmtId="4" xfId="0" applyAlignment="1" applyBorder="1" applyFont="1" applyNumberFormat="1">
      <alignment horizontal="center" vertical="center"/>
    </xf>
    <xf borderId="58" fillId="0" fontId="9" numFmtId="0" xfId="0" applyAlignment="1" applyBorder="1" applyFont="1">
      <alignment horizontal="center" vertical="center"/>
    </xf>
    <xf borderId="0" fillId="0" fontId="9" numFmtId="164" xfId="0" applyAlignment="1" applyFont="1" applyNumberFormat="1">
      <alignment horizontal="right"/>
    </xf>
    <xf borderId="0" fillId="0" fontId="9" numFmtId="0" xfId="0" applyAlignment="1" applyFont="1">
      <alignment horizontal="right"/>
    </xf>
    <xf borderId="59" fillId="5" fontId="12" numFmtId="0" xfId="0" applyAlignment="1" applyBorder="1" applyFont="1">
      <alignment horizontal="center" vertical="center"/>
    </xf>
    <xf borderId="60" fillId="0" fontId="10" numFmtId="0" xfId="0" applyBorder="1" applyFont="1"/>
    <xf borderId="61" fillId="0" fontId="10" numFmtId="0" xfId="0" applyBorder="1" applyFont="1"/>
    <xf borderId="62" fillId="6" fontId="8" numFmtId="0" xfId="0" applyAlignment="1" applyBorder="1" applyFill="1" applyFont="1">
      <alignment horizontal="center" vertical="center"/>
    </xf>
    <xf borderId="63" fillId="0" fontId="10" numFmtId="0" xfId="0" applyBorder="1" applyFont="1"/>
    <xf borderId="64" fillId="0" fontId="10" numFmtId="0" xfId="0" applyBorder="1" applyFont="1"/>
    <xf borderId="65" fillId="6" fontId="8" numFmtId="0" xfId="0" applyAlignment="1" applyBorder="1" applyFont="1">
      <alignment horizontal="center" vertical="center"/>
    </xf>
    <xf borderId="66" fillId="6" fontId="8" numFmtId="0" xfId="0" applyAlignment="1" applyBorder="1" applyFont="1">
      <alignment horizontal="center" vertical="center"/>
    </xf>
    <xf borderId="67" fillId="6" fontId="8" numFmtId="0" xfId="0" applyAlignment="1" applyBorder="1" applyFont="1">
      <alignment horizontal="center" vertical="center"/>
    </xf>
    <xf borderId="68" fillId="6" fontId="8" numFmtId="0" xfId="0" applyAlignment="1" applyBorder="1" applyFont="1">
      <alignment horizontal="center" vertical="center"/>
    </xf>
    <xf borderId="69" fillId="0" fontId="7" numFmtId="0" xfId="0" applyAlignment="1" applyBorder="1" applyFont="1">
      <alignment horizontal="center"/>
    </xf>
    <xf borderId="70" fillId="0" fontId="7" numFmtId="0" xfId="0" applyBorder="1" applyFont="1"/>
    <xf borderId="71" fillId="0" fontId="8" numFmtId="3" xfId="0" applyAlignment="1" applyBorder="1" applyFont="1" applyNumberFormat="1">
      <alignment horizontal="center"/>
    </xf>
    <xf borderId="0" fillId="0" fontId="8" numFmtId="0" xfId="0" applyAlignment="1" applyFont="1">
      <alignment horizontal="center"/>
    </xf>
    <xf borderId="72" fillId="0" fontId="8" numFmtId="0" xfId="0" applyAlignment="1" applyBorder="1" applyFont="1">
      <alignment horizontal="center"/>
    </xf>
    <xf borderId="3" fillId="0" fontId="8" numFmtId="0" xfId="0" applyAlignment="1" applyBorder="1" applyFont="1">
      <alignment horizontal="center"/>
    </xf>
    <xf borderId="73" fillId="0" fontId="8" numFmtId="0" xfId="0" applyAlignment="1" applyBorder="1" applyFont="1">
      <alignment horizontal="center"/>
    </xf>
    <xf borderId="74" fillId="0" fontId="8" numFmtId="0" xfId="0" applyAlignment="1" applyBorder="1" applyFont="1">
      <alignment horizontal="right"/>
    </xf>
    <xf borderId="3" fillId="0" fontId="8" numFmtId="164" xfId="0" applyAlignment="1" applyBorder="1" applyFont="1" applyNumberFormat="1">
      <alignment horizontal="right"/>
    </xf>
    <xf borderId="3" fillId="0" fontId="9" numFmtId="0" xfId="0" applyBorder="1" applyFont="1"/>
    <xf borderId="75" fillId="0" fontId="8" numFmtId="0" xfId="0" applyAlignment="1" applyBorder="1" applyFont="1">
      <alignment horizontal="center"/>
    </xf>
    <xf borderId="76" fillId="0" fontId="7" numFmtId="0" xfId="0" applyAlignment="1" applyBorder="1" applyFont="1">
      <alignment horizontal="center"/>
    </xf>
    <xf borderId="77" fillId="0" fontId="7" numFmtId="0" xfId="0" applyBorder="1" applyFont="1"/>
    <xf borderId="78" fillId="0" fontId="8" numFmtId="3" xfId="0" applyAlignment="1" applyBorder="1" applyFont="1" applyNumberFormat="1">
      <alignment horizontal="center"/>
    </xf>
    <xf borderId="26" fillId="0" fontId="8" numFmtId="0" xfId="0" applyAlignment="1" applyBorder="1" applyFont="1">
      <alignment horizontal="center"/>
    </xf>
    <xf borderId="79" fillId="0" fontId="8" numFmtId="0" xfId="0" applyAlignment="1" applyBorder="1" applyFont="1">
      <alignment horizontal="center"/>
    </xf>
    <xf borderId="77" fillId="0" fontId="8" numFmtId="0" xfId="0" applyAlignment="1" applyBorder="1" applyFont="1">
      <alignment horizontal="center"/>
    </xf>
    <xf borderId="26" fillId="0" fontId="8" numFmtId="164" xfId="0" applyAlignment="1" applyBorder="1" applyFont="1" applyNumberFormat="1">
      <alignment horizontal="center"/>
    </xf>
    <xf borderId="80" fillId="0" fontId="8" numFmtId="0" xfId="0" applyAlignment="1" applyBorder="1" applyFont="1">
      <alignment horizontal="center"/>
    </xf>
    <xf borderId="0" fillId="0" fontId="8" numFmtId="0" xfId="0" applyAlignment="1" applyFont="1">
      <alignment horizontal="left"/>
    </xf>
    <xf borderId="0" fillId="0" fontId="9" numFmtId="38" xfId="0" applyAlignment="1" applyFont="1" applyNumberFormat="1">
      <alignment horizontal="center"/>
    </xf>
    <xf borderId="81" fillId="0" fontId="9" numFmtId="0" xfId="0" applyAlignment="1" applyBorder="1" applyFont="1">
      <alignment vertical="top"/>
    </xf>
    <xf borderId="81" fillId="0" fontId="13" numFmtId="0" xfId="0" applyAlignment="1" applyBorder="1" applyFont="1">
      <alignment horizontal="left" shrinkToFit="0" vertical="top" wrapText="1"/>
    </xf>
    <xf borderId="81" fillId="0" fontId="10" numFmtId="0" xfId="0" applyBorder="1" applyFont="1"/>
    <xf borderId="82" fillId="0" fontId="10" numFmtId="0" xfId="0" applyBorder="1" applyFont="1"/>
    <xf borderId="26" fillId="0" fontId="13" numFmtId="0" xfId="0" applyAlignment="1" applyBorder="1" applyFont="1">
      <alignment horizontal="left" shrinkToFit="0" vertical="top" wrapText="1"/>
    </xf>
    <xf borderId="26" fillId="0" fontId="10" numFmtId="0" xfId="0" applyBorder="1" applyFont="1"/>
    <xf borderId="80" fillId="0" fontId="10" numFmtId="0" xfId="0" applyBorder="1" applyFont="1"/>
    <xf borderId="0" fillId="0" fontId="13" numFmtId="0" xfId="0" applyFont="1"/>
    <xf borderId="83" fillId="7" fontId="13" numFmtId="0" xfId="0" applyAlignment="1" applyBorder="1" applyFill="1" applyFont="1">
      <alignment horizontal="center" vertical="center"/>
    </xf>
    <xf borderId="84" fillId="0" fontId="10" numFmtId="0" xfId="0" applyBorder="1" applyFont="1"/>
    <xf borderId="85" fillId="0" fontId="10" numFmtId="0" xfId="0" applyBorder="1" applyFont="1"/>
    <xf borderId="86" fillId="0" fontId="10" numFmtId="0" xfId="0" applyBorder="1" applyFont="1"/>
    <xf borderId="0" fillId="0" fontId="14" numFmtId="173" xfId="0" applyFont="1" applyNumberFormat="1"/>
    <xf borderId="0" fillId="0" fontId="13" numFmtId="173" xfId="0" applyFont="1" applyNumberFormat="1"/>
    <xf borderId="0" fillId="0" fontId="13" numFmtId="166" xfId="0" applyFont="1" applyNumberFormat="1"/>
    <xf borderId="0" fillId="0" fontId="14" numFmtId="0" xfId="0" applyFont="1"/>
    <xf borderId="0" fillId="0" fontId="15" numFmtId="173" xfId="0" applyFont="1" applyNumberFormat="1"/>
    <xf borderId="0" fillId="0" fontId="13" numFmtId="10" xfId="0" applyFont="1" applyNumberFormat="1"/>
    <xf borderId="87" fillId="0" fontId="13" numFmtId="0" xfId="0" applyBorder="1" applyFont="1"/>
    <xf borderId="87" fillId="0" fontId="13" numFmtId="173" xfId="0" applyBorder="1" applyFont="1" applyNumberFormat="1"/>
    <xf borderId="3" fillId="0" fontId="13" numFmtId="0" xfId="0" applyBorder="1" applyFont="1"/>
    <xf borderId="3" fillId="0" fontId="13" numFmtId="164" xfId="0" applyBorder="1" applyFont="1" applyNumberFormat="1"/>
    <xf borderId="3" fillId="0" fontId="13" numFmtId="169" xfId="0" applyBorder="1" applyFont="1" applyNumberFormat="1"/>
    <xf borderId="0" fillId="0" fontId="14" numFmtId="9" xfId="0" applyFont="1" applyNumberFormat="1"/>
    <xf borderId="2" fillId="0" fontId="14" numFmtId="0" xfId="0" applyBorder="1" applyFont="1"/>
    <xf borderId="2" fillId="0" fontId="13" numFmtId="173" xfId="0" applyBorder="1" applyFont="1" applyNumberFormat="1"/>
    <xf borderId="2" fillId="0" fontId="13" numFmtId="166" xfId="0" applyBorder="1" applyFont="1" applyNumberFormat="1"/>
    <xf borderId="0" fillId="0" fontId="13" numFmtId="164" xfId="0" applyFont="1" applyNumberFormat="1"/>
    <xf borderId="0" fillId="0" fontId="15" numFmtId="164" xfId="0" applyFont="1" applyNumberFormat="1"/>
    <xf borderId="0" fillId="0" fontId="13" numFmtId="9" xfId="0" applyFont="1" applyNumberFormat="1"/>
    <xf borderId="0" fillId="0" fontId="14" numFmtId="10" xfId="0" applyFont="1" applyNumberFormat="1"/>
    <xf borderId="3" fillId="0" fontId="13" numFmtId="175" xfId="0" applyBorder="1" applyFont="1" applyNumberFormat="1"/>
    <xf borderId="0" fillId="0" fontId="13" numFmtId="0" xfId="0" applyAlignment="1" applyFont="1">
      <alignment readingOrder="0"/>
    </xf>
    <xf borderId="0" fillId="0" fontId="13" numFmtId="9" xfId="0" applyAlignment="1" applyFont="1" applyNumberFormat="1">
      <alignment readingOrder="0"/>
    </xf>
    <xf borderId="0" fillId="0" fontId="13" numFmtId="171" xfId="0" applyFont="1" applyNumberFormat="1"/>
    <xf borderId="0" fillId="0" fontId="13" numFmtId="0" xfId="0" applyAlignment="1" applyFont="1">
      <alignment horizontal="center" readingOrder="0"/>
    </xf>
    <xf borderId="0" fillId="0" fontId="2" numFmtId="173" xfId="0" applyFont="1" applyNumberFormat="1"/>
    <xf borderId="0" fillId="0" fontId="13" numFmtId="173" xfId="0" applyAlignment="1" applyFont="1" applyNumberFormat="1">
      <alignment readingOrder="0"/>
    </xf>
    <xf borderId="0" fillId="0" fontId="13" numFmtId="175" xfId="0" applyFont="1" applyNumberFormat="1"/>
    <xf borderId="1" fillId="6" fontId="7" numFmtId="0" xfId="0" applyBorder="1" applyFont="1"/>
    <xf borderId="1" fillId="6" fontId="13" numFmtId="0" xfId="0" applyBorder="1" applyFont="1"/>
    <xf borderId="1" fillId="6" fontId="16" numFmtId="176" xfId="0" applyAlignment="1" applyBorder="1" applyFont="1" applyNumberFormat="1">
      <alignment horizontal="center"/>
    </xf>
    <xf borderId="1" fillId="6" fontId="7" numFmtId="176" xfId="0" applyAlignment="1" applyBorder="1" applyFont="1" applyNumberFormat="1">
      <alignment horizontal="center"/>
    </xf>
    <xf borderId="0" fillId="0" fontId="16" numFmtId="177" xfId="0" applyAlignment="1" applyFont="1" applyNumberFormat="1">
      <alignment horizontal="center"/>
    </xf>
    <xf borderId="0" fillId="0" fontId="13" numFmtId="0" xfId="0" applyAlignment="1" applyFont="1">
      <alignment horizontal="center"/>
    </xf>
    <xf borderId="88" fillId="8" fontId="13" numFmtId="0" xfId="0" applyAlignment="1" applyBorder="1" applyFill="1" applyFont="1">
      <alignment horizontal="center"/>
    </xf>
    <xf borderId="89" fillId="0" fontId="10" numFmtId="0" xfId="0" applyBorder="1" applyFont="1"/>
    <xf borderId="88" fillId="6" fontId="13" numFmtId="0" xfId="0" applyAlignment="1" applyBorder="1" applyFont="1">
      <alignment horizontal="center"/>
    </xf>
    <xf borderId="87" fillId="0" fontId="10" numFmtId="0" xfId="0" applyBorder="1" applyFont="1"/>
    <xf borderId="90" fillId="0" fontId="10" numFmtId="0" xfId="0" applyBorder="1" applyFont="1"/>
    <xf borderId="87" fillId="0" fontId="13" numFmtId="0" xfId="0" applyAlignment="1" applyBorder="1" applyFont="1">
      <alignment horizontal="center"/>
    </xf>
    <xf borderId="0" fillId="0" fontId="15" numFmtId="9" xfId="0" applyFont="1" applyNumberFormat="1"/>
    <xf borderId="3" fillId="0" fontId="15" numFmtId="9" xfId="0" applyBorder="1" applyFont="1" applyNumberFormat="1"/>
    <xf borderId="3" fillId="0" fontId="13" numFmtId="173" xfId="0" applyBorder="1" applyFont="1" applyNumberFormat="1"/>
    <xf borderId="0" fillId="0" fontId="15" numFmtId="166" xfId="0" applyFont="1" applyNumberFormat="1"/>
    <xf borderId="1" fillId="8" fontId="7" numFmtId="0" xfId="0" applyBorder="1" applyFont="1"/>
    <xf borderId="1" fillId="8" fontId="7" numFmtId="9" xfId="0" applyBorder="1" applyFont="1" applyNumberFormat="1"/>
    <xf borderId="1" fillId="8" fontId="17" numFmtId="37" xfId="0" applyBorder="1" applyFont="1" applyNumberFormat="1"/>
    <xf borderId="0" fillId="0" fontId="18" numFmtId="37" xfId="0" applyFont="1" applyNumberFormat="1"/>
    <xf borderId="0" fillId="0" fontId="13" numFmtId="178" xfId="0" applyFont="1" applyNumberFormat="1"/>
    <xf borderId="0" fillId="0" fontId="13" numFmtId="37" xfId="0" applyFont="1" applyNumberFormat="1"/>
    <xf borderId="0" fillId="0" fontId="14" numFmtId="179" xfId="0" applyFont="1" applyNumberFormat="1"/>
    <xf borderId="0" fillId="0" fontId="19" numFmtId="37" xfId="0" applyFont="1" applyNumberFormat="1"/>
    <xf borderId="0" fillId="0" fontId="7" numFmtId="0" xfId="0" applyFont="1"/>
    <xf borderId="3" fillId="0" fontId="7" numFmtId="37" xfId="0" applyBorder="1" applyFont="1" applyNumberFormat="1"/>
    <xf borderId="0" fillId="0" fontId="7" numFmtId="37" xfId="0" applyFont="1" applyNumberFormat="1"/>
    <xf borderId="1" fillId="8" fontId="13" numFmtId="0" xfId="0" applyBorder="1" applyFont="1"/>
    <xf borderId="1" fillId="8" fontId="7" numFmtId="177" xfId="0" applyBorder="1" applyFont="1" applyNumberFormat="1"/>
    <xf borderId="0" fillId="0" fontId="7" numFmtId="177" xfId="0" applyFont="1" applyNumberFormat="1"/>
    <xf borderId="1" fillId="8" fontId="7" numFmtId="180" xfId="0" applyBorder="1" applyFont="1" applyNumberFormat="1"/>
    <xf borderId="1" fillId="8" fontId="7" numFmtId="175" xfId="0" applyBorder="1" applyFont="1" applyNumberFormat="1"/>
    <xf borderId="1" fillId="8" fontId="7" numFmtId="10" xfId="0" applyBorder="1" applyFont="1" applyNumberFormat="1"/>
    <xf borderId="0" fillId="0" fontId="17" numFmtId="37" xfId="0" applyFont="1" applyNumberFormat="1"/>
    <xf borderId="0" fillId="0" fontId="20" numFmtId="37" xfId="0" applyFont="1" applyNumberFormat="1"/>
    <xf borderId="0" fillId="0" fontId="7" numFmtId="0" xfId="0" applyAlignment="1" applyFont="1">
      <alignment readingOrder="0"/>
    </xf>
    <xf borderId="0" fillId="0" fontId="7" numFmtId="181" xfId="0" applyFont="1" applyNumberFormat="1"/>
    <xf borderId="0" fillId="0" fontId="7" numFmtId="18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2258675" cy="14087475"/>
    <xdr:pic>
      <xdr:nvPicPr>
        <xdr:cNvPr descr="C:\Users\tomortinau\Desktop\Broadway_WHouston- Canal_Avail_Mapx.jpg"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3.57"/>
    <col customWidth="1" min="6"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scale="46"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86"/>
    <col customWidth="1" min="3" max="3" width="13.86"/>
    <col customWidth="1" min="4" max="4" width="10.14"/>
    <col customWidth="1" min="5" max="5" width="11.43"/>
    <col customWidth="1" min="6" max="10" width="8.71"/>
    <col customWidth="1" min="11" max="11" width="10.14"/>
    <col customWidth="1" min="12" max="13" width="8.86"/>
    <col customWidth="1" min="14" max="26" width="8.71"/>
  </cols>
  <sheetData>
    <row r="1" ht="14.25" customHeight="1">
      <c r="D1" s="1"/>
    </row>
    <row r="2" ht="14.25" customHeight="1">
      <c r="D2" s="1"/>
    </row>
    <row r="3" ht="14.25" customHeight="1">
      <c r="B3" s="2" t="s">
        <v>0</v>
      </c>
      <c r="C3" s="2" t="s">
        <v>1</v>
      </c>
      <c r="D3" s="1" t="s">
        <v>2</v>
      </c>
      <c r="E3" s="2" t="s">
        <v>3</v>
      </c>
    </row>
    <row r="4" ht="14.25" customHeight="1">
      <c r="B4" s="2" t="s">
        <v>4</v>
      </c>
      <c r="C4" s="2" t="s">
        <v>5</v>
      </c>
      <c r="D4" s="1">
        <v>1002.0</v>
      </c>
      <c r="E4" s="3">
        <v>2750000.0</v>
      </c>
    </row>
    <row r="5" ht="14.25" customHeight="1">
      <c r="B5" s="2" t="s">
        <v>4</v>
      </c>
      <c r="C5" s="2" t="s">
        <v>6</v>
      </c>
      <c r="D5" s="1" t="s">
        <v>7</v>
      </c>
      <c r="E5" s="2" t="s">
        <v>7</v>
      </c>
      <c r="K5" s="2" t="s">
        <v>8</v>
      </c>
      <c r="L5" s="2" t="s">
        <v>9</v>
      </c>
      <c r="M5" s="2" t="s">
        <v>10</v>
      </c>
    </row>
    <row r="6" ht="14.25" customHeight="1">
      <c r="B6" s="2" t="s">
        <v>11</v>
      </c>
      <c r="C6" s="2" t="s">
        <v>5</v>
      </c>
      <c r="D6" s="1">
        <v>950.0</v>
      </c>
      <c r="E6" s="3">
        <v>6854250.0</v>
      </c>
      <c r="I6" s="2" t="s">
        <v>12</v>
      </c>
      <c r="K6" s="1">
        <f t="shared" ref="K6:K13" si="1">MAXIFS(D:D,C:C,I6)</f>
        <v>150</v>
      </c>
      <c r="L6" s="1">
        <f t="shared" ref="L6:L13" si="2">AVERAGEIF(C:C,I6,D:D)</f>
        <v>150</v>
      </c>
      <c r="M6" s="1">
        <f t="shared" ref="M6:M13" si="3">MINIFS(D:D,C:C,I6)</f>
        <v>150</v>
      </c>
    </row>
    <row r="7" ht="14.25" customHeight="1">
      <c r="B7" s="2" t="s">
        <v>11</v>
      </c>
      <c r="C7" s="2" t="s">
        <v>13</v>
      </c>
      <c r="D7" s="1" t="s">
        <v>7</v>
      </c>
      <c r="E7" s="2" t="s">
        <v>7</v>
      </c>
      <c r="I7" s="2" t="s">
        <v>14</v>
      </c>
      <c r="K7" s="1">
        <f t="shared" si="1"/>
        <v>150</v>
      </c>
      <c r="L7" s="1">
        <f t="shared" si="2"/>
        <v>150</v>
      </c>
      <c r="M7" s="1">
        <f t="shared" si="3"/>
        <v>150</v>
      </c>
    </row>
    <row r="8" ht="14.25" customHeight="1">
      <c r="B8" s="2" t="s">
        <v>15</v>
      </c>
      <c r="C8" s="2" t="s">
        <v>5</v>
      </c>
      <c r="D8" s="1">
        <v>640.0</v>
      </c>
      <c r="E8" s="3">
        <v>2352000.0</v>
      </c>
      <c r="I8" s="2" t="s">
        <v>16</v>
      </c>
      <c r="K8" s="1">
        <f t="shared" si="1"/>
        <v>150</v>
      </c>
      <c r="L8" s="1">
        <f t="shared" si="2"/>
        <v>150</v>
      </c>
      <c r="M8" s="1">
        <f t="shared" si="3"/>
        <v>150</v>
      </c>
    </row>
    <row r="9" ht="14.25" customHeight="1">
      <c r="B9" s="2" t="s">
        <v>15</v>
      </c>
      <c r="C9" s="2" t="s">
        <v>17</v>
      </c>
      <c r="D9" s="1" t="s">
        <v>7</v>
      </c>
      <c r="E9" s="2" t="s">
        <v>7</v>
      </c>
      <c r="I9" s="2" t="s">
        <v>18</v>
      </c>
      <c r="K9" s="1">
        <f t="shared" si="1"/>
        <v>150</v>
      </c>
      <c r="L9" s="1">
        <f t="shared" si="2"/>
        <v>150</v>
      </c>
      <c r="M9" s="1">
        <f t="shared" si="3"/>
        <v>150</v>
      </c>
    </row>
    <row r="10" ht="14.25" customHeight="1">
      <c r="B10" s="2" t="s">
        <v>19</v>
      </c>
      <c r="C10" s="2" t="s">
        <v>12</v>
      </c>
      <c r="D10" s="1">
        <v>150.0</v>
      </c>
      <c r="E10" s="3">
        <v>2.1735E7</v>
      </c>
      <c r="I10" s="2" t="s">
        <v>20</v>
      </c>
      <c r="K10" s="1">
        <f t="shared" si="1"/>
        <v>200</v>
      </c>
      <c r="L10" s="1">
        <f t="shared" si="2"/>
        <v>151.6666667</v>
      </c>
      <c r="M10" s="1">
        <f t="shared" si="3"/>
        <v>75</v>
      </c>
    </row>
    <row r="11" ht="14.25" customHeight="1">
      <c r="B11" s="2" t="s">
        <v>19</v>
      </c>
      <c r="C11" s="2" t="s">
        <v>14</v>
      </c>
      <c r="D11" s="1">
        <v>150.0</v>
      </c>
      <c r="E11" s="2" t="s">
        <v>21</v>
      </c>
      <c r="I11" s="2" t="s">
        <v>6</v>
      </c>
      <c r="K11" s="1">
        <f t="shared" si="1"/>
        <v>300</v>
      </c>
      <c r="L11" s="1">
        <f t="shared" si="2"/>
        <v>212.5</v>
      </c>
      <c r="M11" s="1">
        <f t="shared" si="3"/>
        <v>125</v>
      </c>
    </row>
    <row r="12" ht="14.25" customHeight="1">
      <c r="B12" s="2" t="s">
        <v>19</v>
      </c>
      <c r="C12" s="2" t="s">
        <v>16</v>
      </c>
      <c r="D12" s="1">
        <v>150.0</v>
      </c>
      <c r="E12" s="2" t="s">
        <v>21</v>
      </c>
      <c r="I12" s="2" t="s">
        <v>5</v>
      </c>
      <c r="K12" s="1">
        <f t="shared" si="1"/>
        <v>1384</v>
      </c>
      <c r="L12" s="1">
        <f t="shared" si="2"/>
        <v>727.9473684</v>
      </c>
      <c r="M12" s="1">
        <f t="shared" si="3"/>
        <v>300</v>
      </c>
    </row>
    <row r="13" ht="14.25" customHeight="1">
      <c r="B13" s="2" t="s">
        <v>19</v>
      </c>
      <c r="C13" s="2" t="s">
        <v>18</v>
      </c>
      <c r="D13" s="1">
        <v>150.0</v>
      </c>
      <c r="E13" s="2" t="s">
        <v>21</v>
      </c>
      <c r="I13" s="2" t="s">
        <v>17</v>
      </c>
      <c r="K13" s="1">
        <f t="shared" si="1"/>
        <v>225</v>
      </c>
      <c r="L13" s="1">
        <f t="shared" si="2"/>
        <v>143.75</v>
      </c>
      <c r="M13" s="1">
        <f t="shared" si="3"/>
        <v>100</v>
      </c>
    </row>
    <row r="14" ht="14.25" customHeight="1">
      <c r="B14" s="2" t="s">
        <v>19</v>
      </c>
      <c r="C14" s="2" t="s">
        <v>20</v>
      </c>
      <c r="D14" s="1">
        <v>200.0</v>
      </c>
      <c r="E14" s="2" t="s">
        <v>21</v>
      </c>
    </row>
    <row r="15" ht="14.25" customHeight="1">
      <c r="B15" s="2" t="s">
        <v>19</v>
      </c>
      <c r="C15" s="2" t="s">
        <v>6</v>
      </c>
      <c r="D15" s="1">
        <v>300.0</v>
      </c>
      <c r="E15" s="2" t="s">
        <v>21</v>
      </c>
    </row>
    <row r="16" ht="14.25" customHeight="1">
      <c r="B16" s="2" t="s">
        <v>19</v>
      </c>
      <c r="C16" s="2" t="s">
        <v>5</v>
      </c>
      <c r="D16" s="1">
        <v>1384.0</v>
      </c>
      <c r="E16" s="2" t="s">
        <v>21</v>
      </c>
    </row>
    <row r="17" ht="14.25" customHeight="1">
      <c r="B17" s="2" t="s">
        <v>19</v>
      </c>
      <c r="C17" s="2" t="s">
        <v>17</v>
      </c>
      <c r="D17" s="1" t="s">
        <v>7</v>
      </c>
      <c r="E17" s="2" t="s">
        <v>7</v>
      </c>
    </row>
    <row r="18" ht="14.25" customHeight="1">
      <c r="B18" s="2" t="s">
        <v>22</v>
      </c>
      <c r="C18" s="2" t="s">
        <v>5</v>
      </c>
      <c r="D18" s="1">
        <v>750.0</v>
      </c>
      <c r="E18" s="3">
        <v>6375000.0</v>
      </c>
    </row>
    <row r="19" ht="14.25" customHeight="1">
      <c r="B19" s="2" t="s">
        <v>22</v>
      </c>
      <c r="C19" s="2" t="s">
        <v>17</v>
      </c>
      <c r="D19" s="1">
        <v>100.0</v>
      </c>
      <c r="E19" s="2" t="s">
        <v>21</v>
      </c>
    </row>
    <row r="20" ht="14.25" customHeight="1">
      <c r="B20" s="2" t="s">
        <v>22</v>
      </c>
      <c r="C20" s="2" t="s">
        <v>13</v>
      </c>
      <c r="D20" s="1" t="s">
        <v>7</v>
      </c>
      <c r="E20" s="2" t="s">
        <v>7</v>
      </c>
    </row>
    <row r="21" ht="14.25" customHeight="1">
      <c r="B21" s="2" t="s">
        <v>23</v>
      </c>
      <c r="C21" s="2" t="s">
        <v>5</v>
      </c>
      <c r="D21" s="1">
        <v>750.0</v>
      </c>
      <c r="E21" s="3">
        <v>2565000.0</v>
      </c>
    </row>
    <row r="22" ht="14.25" customHeight="1">
      <c r="B22" s="2" t="s">
        <v>23</v>
      </c>
      <c r="C22" s="2" t="s">
        <v>17</v>
      </c>
      <c r="D22" s="1">
        <v>150.0</v>
      </c>
      <c r="E22" s="2" t="s">
        <v>21</v>
      </c>
    </row>
    <row r="23" ht="14.25" customHeight="1">
      <c r="B23" s="2" t="s">
        <v>23</v>
      </c>
      <c r="C23" s="2" t="s">
        <v>13</v>
      </c>
      <c r="D23" s="1" t="s">
        <v>7</v>
      </c>
      <c r="E23" s="2" t="s">
        <v>7</v>
      </c>
    </row>
    <row r="24" ht="14.25" customHeight="1">
      <c r="B24" s="2" t="s">
        <v>24</v>
      </c>
      <c r="C24" s="2" t="s">
        <v>5</v>
      </c>
      <c r="D24" s="1">
        <v>600.0</v>
      </c>
      <c r="E24" s="3">
        <v>2400000.0</v>
      </c>
    </row>
    <row r="25" ht="14.25" customHeight="1">
      <c r="B25" s="2" t="s">
        <v>24</v>
      </c>
      <c r="C25" s="2" t="s">
        <v>17</v>
      </c>
      <c r="D25" s="1" t="s">
        <v>7</v>
      </c>
      <c r="E25" s="2" t="s">
        <v>7</v>
      </c>
    </row>
    <row r="26" ht="14.25" customHeight="1">
      <c r="B26" s="4" t="s">
        <v>25</v>
      </c>
      <c r="C26" s="4" t="s">
        <v>5</v>
      </c>
      <c r="D26" s="5"/>
      <c r="E26" s="4" t="s">
        <v>21</v>
      </c>
    </row>
    <row r="27" ht="14.25" customHeight="1">
      <c r="B27" s="2" t="s">
        <v>26</v>
      </c>
      <c r="C27" s="2" t="s">
        <v>5</v>
      </c>
      <c r="D27" s="1">
        <v>450.0</v>
      </c>
      <c r="E27" s="3">
        <v>5000000.0</v>
      </c>
    </row>
    <row r="28" ht="14.25" customHeight="1">
      <c r="B28" s="2" t="s">
        <v>26</v>
      </c>
      <c r="C28" s="2" t="s">
        <v>27</v>
      </c>
      <c r="D28" s="1">
        <v>50.0</v>
      </c>
      <c r="E28" s="2" t="s">
        <v>21</v>
      </c>
    </row>
    <row r="29" ht="14.25" customHeight="1">
      <c r="B29" s="2" t="s">
        <v>26</v>
      </c>
      <c r="C29" s="2" t="s">
        <v>13</v>
      </c>
      <c r="D29" s="1" t="s">
        <v>7</v>
      </c>
      <c r="E29" s="2" t="s">
        <v>7</v>
      </c>
    </row>
    <row r="30" ht="14.25" customHeight="1">
      <c r="B30" s="2" t="s">
        <v>28</v>
      </c>
      <c r="C30" s="2" t="s">
        <v>5</v>
      </c>
      <c r="D30" s="1">
        <v>450.0</v>
      </c>
      <c r="E30" s="3">
        <v>4500000.0</v>
      </c>
    </row>
    <row r="31" ht="14.25" customHeight="1">
      <c r="B31" s="2" t="s">
        <v>28</v>
      </c>
      <c r="C31" s="2" t="s">
        <v>17</v>
      </c>
      <c r="D31" s="1" t="s">
        <v>7</v>
      </c>
      <c r="E31" s="2" t="s">
        <v>7</v>
      </c>
    </row>
    <row r="32" ht="14.25" customHeight="1">
      <c r="B32" s="2" t="s">
        <v>29</v>
      </c>
      <c r="C32" s="2" t="s">
        <v>5</v>
      </c>
      <c r="D32" s="1">
        <v>375.0</v>
      </c>
      <c r="E32" s="3">
        <v>1725000.0</v>
      </c>
    </row>
    <row r="33" ht="14.25" customHeight="1">
      <c r="B33" s="2" t="s">
        <v>29</v>
      </c>
      <c r="C33" s="2" t="s">
        <v>17</v>
      </c>
      <c r="D33" s="1" t="s">
        <v>7</v>
      </c>
      <c r="E33" s="2" t="s">
        <v>7</v>
      </c>
    </row>
    <row r="34" ht="14.25" customHeight="1">
      <c r="B34" s="2" t="s">
        <v>30</v>
      </c>
      <c r="C34" s="2" t="s">
        <v>5</v>
      </c>
      <c r="D34" s="1">
        <v>600.0</v>
      </c>
      <c r="E34" s="3">
        <v>2400000.0</v>
      </c>
    </row>
    <row r="35" ht="14.25" customHeight="1">
      <c r="B35" s="2" t="s">
        <v>30</v>
      </c>
      <c r="C35" s="2" t="s">
        <v>17</v>
      </c>
      <c r="D35" s="1" t="s">
        <v>7</v>
      </c>
      <c r="E35" s="2" t="s">
        <v>7</v>
      </c>
    </row>
    <row r="36" ht="14.25" customHeight="1">
      <c r="B36" s="4" t="s">
        <v>31</v>
      </c>
      <c r="C36" s="4" t="s">
        <v>5</v>
      </c>
      <c r="D36" s="5"/>
      <c r="E36" s="4" t="s">
        <v>21</v>
      </c>
    </row>
    <row r="37" ht="14.25" customHeight="1">
      <c r="B37" s="2" t="s">
        <v>31</v>
      </c>
      <c r="C37" s="2" t="s">
        <v>17</v>
      </c>
      <c r="D37" s="1" t="s">
        <v>7</v>
      </c>
      <c r="E37" s="2" t="s">
        <v>7</v>
      </c>
    </row>
    <row r="38" ht="14.25" customHeight="1">
      <c r="B38" s="2" t="s">
        <v>32</v>
      </c>
      <c r="C38" s="2" t="s">
        <v>20</v>
      </c>
      <c r="D38" s="1">
        <v>75.0</v>
      </c>
      <c r="E38" s="3">
        <v>1.196E7</v>
      </c>
    </row>
    <row r="39" ht="14.25" customHeight="1">
      <c r="B39" s="2" t="s">
        <v>32</v>
      </c>
      <c r="C39" s="2" t="s">
        <v>6</v>
      </c>
      <c r="D39" s="1">
        <v>125.0</v>
      </c>
      <c r="E39" s="2" t="s">
        <v>21</v>
      </c>
    </row>
    <row r="40" ht="14.25" customHeight="1">
      <c r="B40" s="2" t="s">
        <v>32</v>
      </c>
      <c r="C40" s="2" t="s">
        <v>5</v>
      </c>
      <c r="D40" s="1">
        <v>1000.0</v>
      </c>
      <c r="E40" s="2" t="s">
        <v>21</v>
      </c>
    </row>
    <row r="41" ht="14.25" customHeight="1">
      <c r="B41" s="2" t="s">
        <v>32</v>
      </c>
      <c r="C41" s="2" t="s">
        <v>17</v>
      </c>
      <c r="D41" s="1">
        <v>100.0</v>
      </c>
      <c r="E41" s="2" t="s">
        <v>21</v>
      </c>
    </row>
    <row r="42" ht="14.25" customHeight="1">
      <c r="B42" s="2" t="s">
        <v>32</v>
      </c>
      <c r="C42" s="2" t="s">
        <v>13</v>
      </c>
      <c r="D42" s="1" t="s">
        <v>7</v>
      </c>
      <c r="E42" s="2" t="s">
        <v>21</v>
      </c>
    </row>
    <row r="43" ht="14.25" customHeight="1">
      <c r="B43" s="2" t="s">
        <v>33</v>
      </c>
      <c r="C43" s="2" t="s">
        <v>5</v>
      </c>
      <c r="D43" s="1">
        <v>880.0</v>
      </c>
      <c r="E43" s="3">
        <v>2200000.0</v>
      </c>
    </row>
    <row r="44" ht="14.25" customHeight="1">
      <c r="B44" s="2" t="s">
        <v>33</v>
      </c>
      <c r="C44" s="2" t="s">
        <v>17</v>
      </c>
      <c r="D44" s="1" t="s">
        <v>7</v>
      </c>
      <c r="E44" s="2" t="s">
        <v>7</v>
      </c>
    </row>
    <row r="45" ht="14.25" customHeight="1">
      <c r="B45" s="2" t="s">
        <v>34</v>
      </c>
      <c r="C45" s="2" t="s">
        <v>6</v>
      </c>
      <c r="D45" s="1">
        <v>200.0</v>
      </c>
      <c r="E45" s="3">
        <v>5900000.0</v>
      </c>
    </row>
    <row r="46" ht="14.25" customHeight="1">
      <c r="B46" s="2" t="s">
        <v>34</v>
      </c>
      <c r="C46" s="2" t="s">
        <v>5</v>
      </c>
      <c r="D46" s="1">
        <v>1000.0</v>
      </c>
      <c r="E46" s="2" t="s">
        <v>21</v>
      </c>
    </row>
    <row r="47" ht="14.25" customHeight="1">
      <c r="B47" s="2" t="s">
        <v>35</v>
      </c>
      <c r="C47" s="2" t="s">
        <v>20</v>
      </c>
      <c r="D47" s="1">
        <v>180.0</v>
      </c>
      <c r="E47" s="3">
        <v>2.1411E7</v>
      </c>
    </row>
    <row r="48" ht="14.25" customHeight="1">
      <c r="B48" s="2" t="s">
        <v>35</v>
      </c>
      <c r="C48" s="2" t="s">
        <v>6</v>
      </c>
      <c r="D48" s="1">
        <v>225.0</v>
      </c>
      <c r="E48" s="2" t="s">
        <v>21</v>
      </c>
    </row>
    <row r="49" ht="14.25" customHeight="1">
      <c r="B49" s="2" t="s">
        <v>35</v>
      </c>
      <c r="C49" s="2" t="s">
        <v>5</v>
      </c>
      <c r="D49" s="1">
        <v>900.0</v>
      </c>
      <c r="E49" s="2" t="s">
        <v>21</v>
      </c>
    </row>
    <row r="50" ht="14.25" customHeight="1">
      <c r="B50" s="2" t="s">
        <v>35</v>
      </c>
      <c r="C50" s="2" t="s">
        <v>17</v>
      </c>
      <c r="D50" s="1">
        <v>225.0</v>
      </c>
      <c r="E50" s="2" t="s">
        <v>21</v>
      </c>
    </row>
    <row r="51" ht="14.25" customHeight="1">
      <c r="B51" s="2" t="s">
        <v>36</v>
      </c>
      <c r="C51" s="2" t="s">
        <v>5</v>
      </c>
      <c r="D51" s="1">
        <v>900.0</v>
      </c>
      <c r="E51" s="3">
        <v>2250000.0</v>
      </c>
    </row>
    <row r="52" ht="14.25" customHeight="1">
      <c r="B52" s="2" t="s">
        <v>36</v>
      </c>
      <c r="C52" s="2" t="s">
        <v>17</v>
      </c>
      <c r="D52" s="1" t="s">
        <v>7</v>
      </c>
      <c r="E52" s="2" t="s">
        <v>21</v>
      </c>
    </row>
    <row r="53" ht="14.25" customHeight="1">
      <c r="B53" s="2" t="s">
        <v>36</v>
      </c>
      <c r="C53" s="2" t="s">
        <v>13</v>
      </c>
      <c r="D53" s="1" t="s">
        <v>7</v>
      </c>
      <c r="E53" s="2" t="s">
        <v>7</v>
      </c>
    </row>
    <row r="54" ht="14.25" customHeight="1">
      <c r="B54" s="2" t="s">
        <v>37</v>
      </c>
      <c r="C54" s="2" t="s">
        <v>5</v>
      </c>
      <c r="D54" s="1">
        <v>600.0</v>
      </c>
      <c r="E54" s="3">
        <v>720000.0</v>
      </c>
    </row>
    <row r="55" ht="14.25" customHeight="1">
      <c r="B55" s="4" t="s">
        <v>38</v>
      </c>
      <c r="C55" s="4" t="s">
        <v>5</v>
      </c>
      <c r="D55" s="5">
        <v>300.0</v>
      </c>
      <c r="E55" s="4"/>
      <c r="F55" s="2" t="s">
        <v>39</v>
      </c>
    </row>
    <row r="56" ht="14.25" customHeight="1">
      <c r="B56" s="2" t="s">
        <v>38</v>
      </c>
      <c r="C56" s="2" t="s">
        <v>17</v>
      </c>
      <c r="D56" s="1" t="s">
        <v>7</v>
      </c>
      <c r="E56" s="2" t="s">
        <v>21</v>
      </c>
    </row>
    <row r="57" ht="14.25" customHeight="1">
      <c r="B57" s="2" t="s">
        <v>40</v>
      </c>
      <c r="C57" s="2" t="s">
        <v>5</v>
      </c>
      <c r="D57" s="1">
        <v>300.0</v>
      </c>
      <c r="E57" s="3">
        <v>1650000.0</v>
      </c>
    </row>
    <row r="58" ht="14.25" customHeight="1">
      <c r="B58" s="2" t="s">
        <v>40</v>
      </c>
      <c r="C58" s="2" t="s">
        <v>17</v>
      </c>
      <c r="D58" s="1" t="s">
        <v>7</v>
      </c>
      <c r="E58" s="2" t="s">
        <v>7</v>
      </c>
    </row>
    <row r="59" ht="14.25" customHeight="1">
      <c r="B59" s="2" t="s">
        <v>41</v>
      </c>
      <c r="C59" s="2" t="s">
        <v>6</v>
      </c>
      <c r="D59" s="1" t="s">
        <v>7</v>
      </c>
      <c r="E59" s="2" t="s">
        <v>21</v>
      </c>
    </row>
    <row r="60" ht="14.25" customHeight="1">
      <c r="B60" s="2" t="s">
        <v>41</v>
      </c>
      <c r="C60" s="2" t="s">
        <v>5</v>
      </c>
      <c r="D60" s="1" t="s">
        <v>7</v>
      </c>
      <c r="E60" s="2" t="s">
        <v>21</v>
      </c>
    </row>
    <row r="61" ht="14.25" customHeight="1">
      <c r="B61" s="4" t="s">
        <v>42</v>
      </c>
      <c r="C61" s="4" t="s">
        <v>14</v>
      </c>
      <c r="D61" s="5" t="s">
        <v>7</v>
      </c>
      <c r="E61" s="4"/>
      <c r="F61" s="4" t="s">
        <v>43</v>
      </c>
    </row>
    <row r="62" ht="14.25" customHeight="1">
      <c r="B62" s="2" t="s">
        <v>42</v>
      </c>
      <c r="C62" s="2" t="s">
        <v>16</v>
      </c>
      <c r="D62" s="1" t="s">
        <v>7</v>
      </c>
      <c r="E62" s="2" t="s">
        <v>21</v>
      </c>
    </row>
    <row r="63" ht="14.25" customHeight="1">
      <c r="B63" s="2" t="s">
        <v>42</v>
      </c>
      <c r="C63" s="2" t="s">
        <v>18</v>
      </c>
      <c r="D63" s="1" t="s">
        <v>7</v>
      </c>
      <c r="E63" s="2" t="s">
        <v>21</v>
      </c>
    </row>
    <row r="64" ht="14.25" customHeight="1">
      <c r="B64" s="2" t="s">
        <v>42</v>
      </c>
      <c r="C64" s="2" t="s">
        <v>20</v>
      </c>
      <c r="D64" s="1" t="s">
        <v>7</v>
      </c>
      <c r="E64" s="2" t="s">
        <v>21</v>
      </c>
    </row>
    <row r="65" ht="14.25" customHeight="1">
      <c r="B65" s="2" t="s">
        <v>42</v>
      </c>
      <c r="C65" s="2" t="s">
        <v>6</v>
      </c>
      <c r="D65" s="1" t="s">
        <v>7</v>
      </c>
      <c r="E65" s="2" t="s">
        <v>21</v>
      </c>
    </row>
    <row r="66" ht="14.25" customHeight="1">
      <c r="B66" s="2" t="s">
        <v>42</v>
      </c>
      <c r="C66" s="2" t="s">
        <v>5</v>
      </c>
      <c r="D66" s="1" t="s">
        <v>7</v>
      </c>
      <c r="E66" s="2" t="s">
        <v>21</v>
      </c>
    </row>
    <row r="67" ht="14.25" customHeight="1">
      <c r="B67" s="2" t="s">
        <v>42</v>
      </c>
      <c r="C67" s="2" t="s">
        <v>17</v>
      </c>
      <c r="D67" s="1" t="s">
        <v>7</v>
      </c>
      <c r="E67" s="2" t="s">
        <v>21</v>
      </c>
    </row>
    <row r="68" ht="14.25" customHeight="1">
      <c r="D68" s="1"/>
    </row>
    <row r="69" ht="14.25" customHeight="1">
      <c r="D69" s="1"/>
    </row>
    <row r="70" ht="14.25" customHeight="1">
      <c r="D70" s="1"/>
    </row>
    <row r="71" ht="14.25" customHeight="1">
      <c r="D71" s="1"/>
    </row>
    <row r="72" ht="14.25" customHeight="1">
      <c r="D72" s="1"/>
    </row>
    <row r="73" ht="14.25" customHeight="1">
      <c r="D73" s="1"/>
    </row>
    <row r="74" ht="14.25" customHeight="1">
      <c r="D74" s="1"/>
    </row>
    <row r="75" ht="14.25" customHeight="1">
      <c r="D75" s="1"/>
    </row>
    <row r="76" ht="14.25" customHeight="1">
      <c r="D76" s="1"/>
    </row>
    <row r="77" ht="14.25" customHeight="1">
      <c r="D77" s="1"/>
    </row>
    <row r="78" ht="14.25" customHeight="1">
      <c r="D78" s="1"/>
    </row>
    <row r="79" ht="14.25" customHeight="1">
      <c r="D79" s="1"/>
    </row>
    <row r="80" ht="14.25" customHeight="1">
      <c r="D80" s="1"/>
    </row>
    <row r="81" ht="14.25" customHeight="1">
      <c r="D81" s="1"/>
    </row>
    <row r="82" ht="14.25" customHeight="1">
      <c r="D82" s="1"/>
    </row>
    <row r="83" ht="14.25" customHeight="1">
      <c r="D83" s="1"/>
    </row>
    <row r="84" ht="14.25" customHeight="1">
      <c r="D84" s="1"/>
    </row>
    <row r="85" ht="14.25" customHeight="1">
      <c r="D85" s="1"/>
    </row>
    <row r="86" ht="14.25" customHeight="1">
      <c r="D86" s="1"/>
    </row>
    <row r="87" ht="14.25" customHeight="1">
      <c r="D87" s="1"/>
    </row>
    <row r="88" ht="14.25" customHeight="1">
      <c r="D88" s="1"/>
    </row>
    <row r="89" ht="14.25" customHeight="1">
      <c r="D89" s="1"/>
    </row>
    <row r="90" ht="14.25" customHeight="1">
      <c r="D90" s="1"/>
    </row>
    <row r="91" ht="14.25" customHeight="1">
      <c r="D91" s="1"/>
    </row>
    <row r="92" ht="14.25" customHeight="1">
      <c r="D92" s="1"/>
    </row>
    <row r="93" ht="14.25" customHeight="1">
      <c r="D93" s="1"/>
    </row>
    <row r="94" ht="14.25" customHeight="1">
      <c r="D94" s="1"/>
    </row>
    <row r="95" ht="14.25" customHeight="1">
      <c r="D95" s="1"/>
    </row>
    <row r="96" ht="14.25" customHeight="1">
      <c r="D96" s="1"/>
    </row>
    <row r="97" ht="14.25" customHeight="1">
      <c r="D97" s="1"/>
    </row>
    <row r="98" ht="14.25" customHeight="1">
      <c r="D98" s="1"/>
    </row>
    <row r="99" ht="14.25" customHeight="1">
      <c r="D99" s="1"/>
    </row>
    <row r="100" ht="14.25" customHeight="1">
      <c r="D100" s="1"/>
    </row>
    <row r="101" ht="14.25" customHeight="1">
      <c r="D101" s="1"/>
    </row>
    <row r="102" ht="14.25" customHeight="1">
      <c r="D102" s="1"/>
    </row>
    <row r="103" ht="14.25" customHeight="1">
      <c r="D103" s="1"/>
    </row>
    <row r="104" ht="14.25" customHeight="1">
      <c r="D104" s="1"/>
    </row>
    <row r="105" ht="14.25" customHeight="1">
      <c r="D105" s="1"/>
    </row>
    <row r="106" ht="14.25" customHeight="1">
      <c r="D106" s="1"/>
    </row>
    <row r="107" ht="14.25" customHeight="1">
      <c r="D107" s="1"/>
    </row>
    <row r="108" ht="14.25" customHeight="1">
      <c r="D108" s="1"/>
    </row>
    <row r="109" ht="14.25" customHeight="1">
      <c r="D109" s="1"/>
    </row>
    <row r="110" ht="14.25" customHeight="1">
      <c r="D110" s="1"/>
    </row>
    <row r="111" ht="14.25" customHeight="1">
      <c r="D111" s="1"/>
    </row>
    <row r="112" ht="14.25" customHeight="1">
      <c r="D112" s="1"/>
    </row>
    <row r="113" ht="14.25" customHeight="1">
      <c r="D113" s="1"/>
    </row>
    <row r="114" ht="14.25" customHeight="1">
      <c r="D114" s="1"/>
    </row>
    <row r="115" ht="14.25" customHeight="1">
      <c r="D115" s="1"/>
    </row>
    <row r="116" ht="14.25" customHeight="1">
      <c r="D116" s="1"/>
    </row>
    <row r="117" ht="14.25" customHeight="1">
      <c r="D117" s="1"/>
    </row>
    <row r="118" ht="14.25" customHeight="1">
      <c r="D118" s="1"/>
    </row>
    <row r="119" ht="14.25" customHeight="1">
      <c r="D119" s="1"/>
    </row>
    <row r="120" ht="14.25" customHeight="1">
      <c r="D120" s="1"/>
    </row>
    <row r="121" ht="14.25" customHeight="1">
      <c r="D121" s="1"/>
    </row>
    <row r="122" ht="14.25" customHeight="1">
      <c r="D122" s="1"/>
    </row>
    <row r="123" ht="14.25" customHeight="1">
      <c r="D123" s="1"/>
    </row>
    <row r="124" ht="14.25" customHeight="1">
      <c r="D124" s="1"/>
    </row>
    <row r="125" ht="14.25" customHeight="1">
      <c r="D125" s="1"/>
    </row>
    <row r="126" ht="14.25" customHeight="1">
      <c r="D126" s="1"/>
    </row>
    <row r="127" ht="14.25" customHeight="1">
      <c r="D127" s="1"/>
    </row>
    <row r="128" ht="14.25" customHeight="1">
      <c r="D128" s="1"/>
    </row>
    <row r="129" ht="14.25" customHeight="1">
      <c r="D129" s="1"/>
    </row>
    <row r="130" ht="14.25" customHeight="1">
      <c r="D130" s="1"/>
    </row>
    <row r="131" ht="14.25" customHeight="1">
      <c r="D131" s="1"/>
    </row>
    <row r="132" ht="14.25" customHeight="1">
      <c r="D132" s="1"/>
    </row>
    <row r="133" ht="14.25" customHeight="1">
      <c r="D133" s="1"/>
    </row>
    <row r="134" ht="14.25" customHeight="1">
      <c r="D134" s="1"/>
    </row>
    <row r="135" ht="14.25" customHeight="1">
      <c r="D135" s="1"/>
    </row>
    <row r="136" ht="14.25" customHeight="1">
      <c r="D136" s="1"/>
    </row>
    <row r="137" ht="14.25" customHeight="1">
      <c r="D137" s="1"/>
    </row>
    <row r="138" ht="14.25" customHeight="1">
      <c r="D138" s="1"/>
    </row>
    <row r="139" ht="14.25" customHeight="1">
      <c r="D139" s="1"/>
    </row>
    <row r="140" ht="14.25" customHeight="1">
      <c r="D140" s="1"/>
    </row>
    <row r="141" ht="14.25" customHeight="1">
      <c r="D141" s="1"/>
    </row>
    <row r="142" ht="14.25" customHeight="1">
      <c r="D142" s="1"/>
    </row>
    <row r="143" ht="14.25" customHeight="1">
      <c r="D143" s="1"/>
    </row>
    <row r="144" ht="14.25" customHeight="1">
      <c r="D144" s="1"/>
    </row>
    <row r="145" ht="14.25" customHeight="1">
      <c r="D145" s="1"/>
    </row>
    <row r="146" ht="14.25" customHeight="1">
      <c r="D146" s="1"/>
    </row>
    <row r="147" ht="14.25" customHeight="1">
      <c r="D147" s="1"/>
    </row>
    <row r="148" ht="14.25" customHeight="1">
      <c r="D148" s="1"/>
    </row>
    <row r="149" ht="14.25" customHeight="1">
      <c r="D149" s="1"/>
    </row>
    <row r="150" ht="14.25" customHeight="1">
      <c r="D150" s="1"/>
    </row>
    <row r="151" ht="14.25" customHeight="1">
      <c r="D151" s="1"/>
    </row>
    <row r="152" ht="14.25" customHeight="1">
      <c r="D152" s="1"/>
    </row>
    <row r="153" ht="14.25" customHeight="1">
      <c r="D153" s="1"/>
    </row>
    <row r="154" ht="14.25" customHeight="1">
      <c r="D154" s="1"/>
    </row>
    <row r="155" ht="14.25" customHeight="1">
      <c r="D155" s="1"/>
    </row>
    <row r="156" ht="14.25" customHeight="1">
      <c r="D156" s="1"/>
    </row>
    <row r="157" ht="14.25" customHeight="1">
      <c r="D157" s="1"/>
    </row>
    <row r="158" ht="14.25" customHeight="1">
      <c r="D158" s="1"/>
    </row>
    <row r="159" ht="14.25" customHeight="1">
      <c r="D159" s="1"/>
    </row>
    <row r="160" ht="14.25" customHeight="1">
      <c r="D160" s="1"/>
    </row>
    <row r="161" ht="14.25" customHeight="1">
      <c r="D161" s="1"/>
    </row>
    <row r="162" ht="14.25" customHeight="1">
      <c r="D162" s="1"/>
    </row>
    <row r="163" ht="14.25" customHeight="1">
      <c r="D163" s="1"/>
    </row>
    <row r="164" ht="14.25" customHeight="1">
      <c r="D164" s="1"/>
    </row>
    <row r="165" ht="14.25" customHeight="1">
      <c r="D165" s="1"/>
    </row>
    <row r="166" ht="14.25" customHeight="1">
      <c r="D166" s="1"/>
    </row>
    <row r="167" ht="14.25" customHeight="1">
      <c r="D167" s="1"/>
    </row>
    <row r="168" ht="14.25" customHeight="1">
      <c r="D168" s="1"/>
    </row>
    <row r="169" ht="14.25" customHeight="1">
      <c r="D169" s="1"/>
    </row>
    <row r="170" ht="14.25" customHeight="1">
      <c r="D170" s="1"/>
    </row>
    <row r="171" ht="14.25" customHeight="1">
      <c r="D171" s="1"/>
    </row>
    <row r="172" ht="14.25" customHeight="1">
      <c r="D172" s="1"/>
    </row>
    <row r="173" ht="14.25" customHeight="1">
      <c r="D173" s="1"/>
    </row>
    <row r="174" ht="14.25" customHeight="1">
      <c r="D174" s="1"/>
    </row>
    <row r="175" ht="14.25" customHeight="1">
      <c r="D175" s="1"/>
    </row>
    <row r="176" ht="14.25" customHeight="1">
      <c r="D176" s="1"/>
    </row>
    <row r="177" ht="14.25" customHeight="1">
      <c r="D177" s="1"/>
    </row>
    <row r="178" ht="14.25" customHeight="1">
      <c r="D178" s="1"/>
    </row>
    <row r="179" ht="14.25" customHeight="1">
      <c r="D179" s="1"/>
    </row>
    <row r="180" ht="14.25" customHeight="1">
      <c r="D180" s="1"/>
    </row>
    <row r="181" ht="14.25" customHeight="1">
      <c r="D181" s="1"/>
    </row>
    <row r="182" ht="14.25" customHeight="1">
      <c r="D182" s="1"/>
    </row>
    <row r="183" ht="14.25" customHeight="1">
      <c r="D183" s="1"/>
    </row>
    <row r="184" ht="14.25" customHeight="1">
      <c r="D184" s="1"/>
    </row>
    <row r="185" ht="14.25" customHeight="1">
      <c r="D185" s="1"/>
    </row>
    <row r="186" ht="14.25" customHeight="1">
      <c r="D186" s="1"/>
    </row>
    <row r="187" ht="14.25" customHeight="1">
      <c r="D187" s="1"/>
    </row>
    <row r="188" ht="14.25" customHeight="1">
      <c r="D188" s="1"/>
    </row>
    <row r="189" ht="14.25" customHeight="1">
      <c r="D189" s="1"/>
    </row>
    <row r="190" ht="14.25" customHeight="1">
      <c r="D190" s="1"/>
    </row>
    <row r="191" ht="14.25" customHeight="1">
      <c r="D191" s="1"/>
    </row>
    <row r="192" ht="14.25" customHeight="1">
      <c r="D192" s="1"/>
    </row>
    <row r="193" ht="14.25" customHeight="1">
      <c r="D193" s="1"/>
    </row>
    <row r="194" ht="14.25" customHeight="1">
      <c r="D194" s="1"/>
    </row>
    <row r="195" ht="14.25" customHeight="1">
      <c r="D195" s="1"/>
    </row>
    <row r="196" ht="14.25" customHeight="1">
      <c r="D196" s="1"/>
    </row>
    <row r="197" ht="14.25" customHeight="1">
      <c r="D197" s="1"/>
    </row>
    <row r="198" ht="14.25" customHeight="1">
      <c r="D198" s="1"/>
    </row>
    <row r="199" ht="14.25" customHeight="1">
      <c r="D199" s="1"/>
    </row>
    <row r="200" ht="14.25" customHeight="1">
      <c r="D200" s="1"/>
    </row>
    <row r="201" ht="14.25" customHeight="1">
      <c r="D201" s="1"/>
    </row>
    <row r="202" ht="14.25" customHeight="1">
      <c r="D202" s="1"/>
    </row>
    <row r="203" ht="14.25" customHeight="1">
      <c r="D203" s="1"/>
    </row>
    <row r="204" ht="14.25" customHeight="1">
      <c r="D204" s="1"/>
    </row>
    <row r="205" ht="14.25" customHeight="1">
      <c r="D205" s="1"/>
    </row>
    <row r="206" ht="14.25" customHeight="1">
      <c r="D206" s="1"/>
    </row>
    <row r="207" ht="14.25" customHeight="1">
      <c r="D207" s="1"/>
    </row>
    <row r="208" ht="14.25" customHeight="1">
      <c r="D208" s="1"/>
    </row>
    <row r="209" ht="14.25" customHeight="1">
      <c r="D209" s="1"/>
    </row>
    <row r="210" ht="14.25" customHeight="1">
      <c r="D210" s="1"/>
    </row>
    <row r="211" ht="14.25" customHeight="1">
      <c r="D211" s="1"/>
    </row>
    <row r="212" ht="14.25" customHeight="1">
      <c r="D212" s="1"/>
    </row>
    <row r="213" ht="14.25" customHeight="1">
      <c r="D213" s="1"/>
    </row>
    <row r="214" ht="14.25" customHeight="1">
      <c r="D214" s="1"/>
    </row>
    <row r="215" ht="14.25" customHeight="1">
      <c r="D215" s="1"/>
    </row>
    <row r="216" ht="14.25" customHeight="1">
      <c r="D216" s="1"/>
    </row>
    <row r="217" ht="14.25" customHeight="1">
      <c r="D217" s="1"/>
    </row>
    <row r="218" ht="14.25" customHeight="1">
      <c r="D218" s="1"/>
    </row>
    <row r="219" ht="14.25" customHeight="1">
      <c r="D219" s="1"/>
    </row>
    <row r="220" ht="14.25" customHeight="1">
      <c r="D220" s="1"/>
    </row>
    <row r="221" ht="14.25" customHeight="1">
      <c r="D221" s="1"/>
    </row>
    <row r="222" ht="14.25" customHeight="1">
      <c r="D222" s="1"/>
    </row>
    <row r="223" ht="14.25" customHeight="1">
      <c r="D223" s="1"/>
    </row>
    <row r="224" ht="14.25" customHeight="1">
      <c r="D224" s="1"/>
    </row>
    <row r="225" ht="14.25" customHeight="1">
      <c r="D225" s="1"/>
    </row>
    <row r="226" ht="14.25" customHeight="1">
      <c r="D226" s="1"/>
    </row>
    <row r="227" ht="14.25" customHeight="1">
      <c r="D227" s="1"/>
    </row>
    <row r="228" ht="14.25" customHeight="1">
      <c r="D228" s="1"/>
    </row>
    <row r="229" ht="14.25" customHeight="1">
      <c r="D229" s="1"/>
    </row>
    <row r="230" ht="14.25" customHeight="1">
      <c r="D230" s="1"/>
    </row>
    <row r="231" ht="14.25" customHeight="1">
      <c r="D231" s="1"/>
    </row>
    <row r="232" ht="14.25" customHeight="1">
      <c r="D232" s="1"/>
    </row>
    <row r="233" ht="14.25" customHeight="1">
      <c r="D233" s="1"/>
    </row>
    <row r="234" ht="14.25" customHeight="1">
      <c r="D234" s="1"/>
    </row>
    <row r="235" ht="14.25" customHeight="1">
      <c r="D235" s="1"/>
    </row>
    <row r="236" ht="14.25" customHeight="1">
      <c r="D236" s="1"/>
    </row>
    <row r="237" ht="14.25" customHeight="1">
      <c r="D237" s="1"/>
    </row>
    <row r="238" ht="14.25" customHeight="1">
      <c r="D238" s="1"/>
    </row>
    <row r="239" ht="14.25" customHeight="1">
      <c r="D239" s="1"/>
    </row>
    <row r="240" ht="14.25" customHeight="1">
      <c r="D240" s="1"/>
    </row>
    <row r="241" ht="14.25" customHeight="1">
      <c r="D241" s="1"/>
    </row>
    <row r="242" ht="14.25" customHeight="1">
      <c r="D242" s="1"/>
    </row>
    <row r="243" ht="14.25" customHeight="1">
      <c r="D243" s="1"/>
    </row>
    <row r="244" ht="14.25" customHeight="1">
      <c r="D244" s="1"/>
    </row>
    <row r="245" ht="14.25" customHeight="1">
      <c r="D245" s="1"/>
    </row>
    <row r="246" ht="14.25" customHeight="1">
      <c r="D246" s="1"/>
    </row>
    <row r="247" ht="14.25" customHeight="1">
      <c r="D247" s="1"/>
    </row>
    <row r="248" ht="14.25" customHeight="1">
      <c r="D248" s="1"/>
    </row>
    <row r="249" ht="14.25" customHeight="1">
      <c r="D249" s="1"/>
    </row>
    <row r="250" ht="14.25" customHeight="1">
      <c r="D250" s="1"/>
    </row>
    <row r="251" ht="14.25" customHeight="1">
      <c r="D251" s="1"/>
    </row>
    <row r="252" ht="14.25" customHeight="1">
      <c r="D252" s="1"/>
    </row>
    <row r="253" ht="14.25" customHeight="1">
      <c r="D253" s="1"/>
    </row>
    <row r="254" ht="14.25" customHeight="1">
      <c r="D254" s="1"/>
    </row>
    <row r="255" ht="14.25" customHeight="1">
      <c r="D255" s="1"/>
    </row>
    <row r="256" ht="14.25" customHeight="1">
      <c r="D256" s="1"/>
    </row>
    <row r="257" ht="14.25" customHeight="1">
      <c r="D257" s="1"/>
    </row>
    <row r="258" ht="14.25" customHeight="1">
      <c r="D258" s="1"/>
    </row>
    <row r="259" ht="14.25" customHeight="1">
      <c r="D259" s="1"/>
    </row>
    <row r="260" ht="14.25" customHeight="1">
      <c r="D260" s="1"/>
    </row>
    <row r="261" ht="14.25" customHeight="1">
      <c r="D261" s="1"/>
    </row>
    <row r="262" ht="14.25" customHeight="1">
      <c r="D262" s="1"/>
    </row>
    <row r="263" ht="14.25" customHeight="1">
      <c r="D263" s="1"/>
    </row>
    <row r="264" ht="14.25" customHeight="1">
      <c r="D264" s="1"/>
    </row>
    <row r="265" ht="14.25" customHeight="1">
      <c r="D265" s="1"/>
    </row>
    <row r="266" ht="14.25" customHeight="1">
      <c r="D266" s="1"/>
    </row>
    <row r="267" ht="14.25" customHeight="1">
      <c r="D267" s="1"/>
    </row>
    <row r="268" ht="14.25" customHeight="1">
      <c r="D268" s="1"/>
    </row>
    <row r="269" ht="14.25" customHeight="1">
      <c r="D269" s="1"/>
    </row>
    <row r="270" ht="14.25" customHeight="1">
      <c r="D270" s="1"/>
    </row>
    <row r="271" ht="14.25" customHeight="1">
      <c r="D271" s="1"/>
    </row>
    <row r="272" ht="14.25" customHeight="1">
      <c r="D272" s="1"/>
    </row>
    <row r="273" ht="14.25" customHeight="1">
      <c r="D273" s="1"/>
    </row>
    <row r="274" ht="14.25" customHeight="1">
      <c r="D274" s="1"/>
    </row>
    <row r="275" ht="14.25" customHeight="1">
      <c r="D275" s="1"/>
    </row>
    <row r="276" ht="14.25" customHeight="1">
      <c r="D276" s="1"/>
    </row>
    <row r="277" ht="14.25" customHeight="1">
      <c r="D277" s="1"/>
    </row>
    <row r="278" ht="14.25" customHeight="1">
      <c r="D278" s="1"/>
    </row>
    <row r="279" ht="14.25" customHeight="1">
      <c r="D279" s="1"/>
    </row>
    <row r="280" ht="14.25" customHeight="1">
      <c r="D280" s="1"/>
    </row>
    <row r="281" ht="14.25" customHeight="1">
      <c r="D281" s="1"/>
    </row>
    <row r="282" ht="14.25" customHeight="1">
      <c r="D282" s="1"/>
    </row>
    <row r="283" ht="14.25" customHeight="1">
      <c r="D283" s="1"/>
    </row>
    <row r="284" ht="14.25" customHeight="1">
      <c r="D284" s="1"/>
    </row>
    <row r="285" ht="14.25" customHeight="1">
      <c r="D285" s="1"/>
    </row>
    <row r="286" ht="14.25" customHeight="1">
      <c r="D286" s="1"/>
    </row>
    <row r="287" ht="14.25" customHeight="1">
      <c r="D287" s="1"/>
    </row>
    <row r="288" ht="14.25" customHeight="1">
      <c r="D288" s="1"/>
    </row>
    <row r="289" ht="14.25" customHeight="1">
      <c r="D289" s="1"/>
    </row>
    <row r="290" ht="14.25" customHeight="1">
      <c r="D290" s="1"/>
    </row>
    <row r="291" ht="14.25" customHeight="1">
      <c r="D291" s="1"/>
    </row>
    <row r="292" ht="14.25" customHeight="1">
      <c r="D292" s="1"/>
    </row>
    <row r="293" ht="14.25" customHeight="1">
      <c r="D293" s="1"/>
    </row>
    <row r="294" ht="14.25" customHeight="1">
      <c r="D294" s="1"/>
    </row>
    <row r="295" ht="14.25" customHeight="1">
      <c r="D295" s="1"/>
    </row>
    <row r="296" ht="14.25" customHeight="1">
      <c r="D296" s="1"/>
    </row>
    <row r="297" ht="14.25" customHeight="1">
      <c r="D297" s="1"/>
    </row>
    <row r="298" ht="14.25" customHeight="1">
      <c r="D298" s="1"/>
    </row>
    <row r="299" ht="14.25" customHeight="1">
      <c r="D299" s="1"/>
    </row>
    <row r="300" ht="14.25" customHeight="1">
      <c r="D300" s="1"/>
    </row>
    <row r="301" ht="14.25" customHeight="1">
      <c r="D301" s="1"/>
    </row>
    <row r="302" ht="14.25" customHeight="1">
      <c r="D302" s="1"/>
    </row>
    <row r="303" ht="14.25" customHeight="1">
      <c r="D303" s="1"/>
    </row>
    <row r="304" ht="14.25" customHeight="1">
      <c r="D304" s="1"/>
    </row>
    <row r="305" ht="14.25" customHeight="1">
      <c r="D305" s="1"/>
    </row>
    <row r="306" ht="14.25" customHeight="1">
      <c r="D306" s="1"/>
    </row>
    <row r="307" ht="14.25" customHeight="1">
      <c r="D307" s="1"/>
    </row>
    <row r="308" ht="14.25" customHeight="1">
      <c r="D308" s="1"/>
    </row>
    <row r="309" ht="14.25" customHeight="1">
      <c r="D309" s="1"/>
    </row>
    <row r="310" ht="14.25" customHeight="1">
      <c r="D310" s="1"/>
    </row>
    <row r="311" ht="14.25" customHeight="1">
      <c r="D311" s="1"/>
    </row>
    <row r="312" ht="14.25" customHeight="1">
      <c r="D312" s="1"/>
    </row>
    <row r="313" ht="14.25" customHeight="1">
      <c r="D313" s="1"/>
    </row>
    <row r="314" ht="14.25" customHeight="1">
      <c r="D314" s="1"/>
    </row>
    <row r="315" ht="14.25" customHeight="1">
      <c r="D315" s="1"/>
    </row>
    <row r="316" ht="14.25" customHeight="1">
      <c r="D316" s="1"/>
    </row>
    <row r="317" ht="14.25" customHeight="1">
      <c r="D317" s="1"/>
    </row>
    <row r="318" ht="14.25" customHeight="1">
      <c r="D318" s="1"/>
    </row>
    <row r="319" ht="14.25" customHeight="1">
      <c r="D319" s="1"/>
    </row>
    <row r="320" ht="14.25" customHeight="1">
      <c r="D320" s="1"/>
    </row>
    <row r="321" ht="14.25" customHeight="1">
      <c r="D321" s="1"/>
    </row>
    <row r="322" ht="14.25" customHeight="1">
      <c r="D322" s="1"/>
    </row>
    <row r="323" ht="14.25" customHeight="1">
      <c r="D323" s="1"/>
    </row>
    <row r="324" ht="14.25" customHeight="1">
      <c r="D324" s="1"/>
    </row>
    <row r="325" ht="14.25" customHeight="1">
      <c r="D325" s="1"/>
    </row>
    <row r="326" ht="14.25" customHeight="1">
      <c r="D326" s="1"/>
    </row>
    <row r="327" ht="14.25" customHeight="1">
      <c r="D327" s="1"/>
    </row>
    <row r="328" ht="14.25" customHeight="1">
      <c r="D328" s="1"/>
    </row>
    <row r="329" ht="14.25" customHeight="1">
      <c r="D329" s="1"/>
    </row>
    <row r="330" ht="14.25" customHeight="1">
      <c r="D330" s="1"/>
    </row>
    <row r="331" ht="14.25" customHeight="1">
      <c r="D331" s="1"/>
    </row>
    <row r="332" ht="14.25" customHeight="1">
      <c r="D332" s="1"/>
    </row>
    <row r="333" ht="14.25" customHeight="1">
      <c r="D333" s="1"/>
    </row>
    <row r="334" ht="14.25" customHeight="1">
      <c r="D334" s="1"/>
    </row>
    <row r="335" ht="14.25" customHeight="1">
      <c r="D335" s="1"/>
    </row>
    <row r="336" ht="14.25" customHeight="1">
      <c r="D336" s="1"/>
    </row>
    <row r="337" ht="14.25" customHeight="1">
      <c r="D337" s="1"/>
    </row>
    <row r="338" ht="14.25" customHeight="1">
      <c r="D338" s="1"/>
    </row>
    <row r="339" ht="14.25" customHeight="1">
      <c r="D339" s="1"/>
    </row>
    <row r="340" ht="14.25" customHeight="1">
      <c r="D340" s="1"/>
    </row>
    <row r="341" ht="14.25" customHeight="1">
      <c r="D341" s="1"/>
    </row>
    <row r="342" ht="14.25" customHeight="1">
      <c r="D342" s="1"/>
    </row>
    <row r="343" ht="14.25" customHeight="1">
      <c r="D343" s="1"/>
    </row>
    <row r="344" ht="14.25" customHeight="1">
      <c r="D344" s="1"/>
    </row>
    <row r="345" ht="14.25" customHeight="1">
      <c r="D345" s="1"/>
    </row>
    <row r="346" ht="14.25" customHeight="1">
      <c r="D346" s="1"/>
    </row>
    <row r="347" ht="14.25" customHeight="1">
      <c r="D347" s="1"/>
    </row>
    <row r="348" ht="14.25" customHeight="1">
      <c r="D348" s="1"/>
    </row>
    <row r="349" ht="14.25" customHeight="1">
      <c r="D349" s="1"/>
    </row>
    <row r="350" ht="14.25" customHeight="1">
      <c r="D350" s="1"/>
    </row>
    <row r="351" ht="14.25" customHeight="1">
      <c r="D351" s="1"/>
    </row>
    <row r="352" ht="14.25" customHeight="1">
      <c r="D352" s="1"/>
    </row>
    <row r="353" ht="14.25" customHeight="1">
      <c r="D353" s="1"/>
    </row>
    <row r="354" ht="14.25" customHeight="1">
      <c r="D354" s="1"/>
    </row>
    <row r="355" ht="14.25" customHeight="1">
      <c r="D355" s="1"/>
    </row>
    <row r="356" ht="14.25" customHeight="1">
      <c r="D356" s="1"/>
    </row>
    <row r="357" ht="14.25" customHeight="1">
      <c r="D357" s="1"/>
    </row>
    <row r="358" ht="14.25" customHeight="1">
      <c r="D358" s="1"/>
    </row>
    <row r="359" ht="14.25" customHeight="1">
      <c r="D359" s="1"/>
    </row>
    <row r="360" ht="14.25" customHeight="1">
      <c r="D360" s="1"/>
    </row>
    <row r="361" ht="14.25" customHeight="1">
      <c r="D361" s="1"/>
    </row>
    <row r="362" ht="14.25" customHeight="1">
      <c r="D362" s="1"/>
    </row>
    <row r="363" ht="14.25" customHeight="1">
      <c r="D363" s="1"/>
    </row>
    <row r="364" ht="14.25" customHeight="1">
      <c r="D364" s="1"/>
    </row>
    <row r="365" ht="14.25" customHeight="1">
      <c r="D365" s="1"/>
    </row>
    <row r="366" ht="14.25" customHeight="1">
      <c r="D366" s="1"/>
    </row>
    <row r="367" ht="14.25" customHeight="1">
      <c r="D367" s="1"/>
    </row>
    <row r="368" ht="14.25" customHeight="1">
      <c r="D368" s="1"/>
    </row>
    <row r="369" ht="14.25" customHeight="1">
      <c r="D369" s="1"/>
    </row>
    <row r="370" ht="14.25" customHeight="1">
      <c r="D370" s="1"/>
    </row>
    <row r="371" ht="14.25" customHeight="1">
      <c r="D371" s="1"/>
    </row>
    <row r="372" ht="14.25" customHeight="1">
      <c r="D372" s="1"/>
    </row>
    <row r="373" ht="14.25" customHeight="1">
      <c r="D373" s="1"/>
    </row>
    <row r="374" ht="14.25" customHeight="1">
      <c r="D374" s="1"/>
    </row>
    <row r="375" ht="14.25" customHeight="1">
      <c r="D375" s="1"/>
    </row>
    <row r="376" ht="14.25" customHeight="1">
      <c r="D376" s="1"/>
    </row>
    <row r="377" ht="14.25" customHeight="1">
      <c r="D377" s="1"/>
    </row>
    <row r="378" ht="14.25" customHeight="1">
      <c r="D378" s="1"/>
    </row>
    <row r="379" ht="14.25" customHeight="1">
      <c r="D379" s="1"/>
    </row>
    <row r="380" ht="14.25" customHeight="1">
      <c r="D380" s="1"/>
    </row>
    <row r="381" ht="14.25" customHeight="1">
      <c r="D381" s="1"/>
    </row>
    <row r="382" ht="14.25" customHeight="1">
      <c r="D382" s="1"/>
    </row>
    <row r="383" ht="14.25" customHeight="1">
      <c r="D383" s="1"/>
    </row>
    <row r="384" ht="14.25" customHeight="1">
      <c r="D384" s="1"/>
    </row>
    <row r="385" ht="14.25" customHeight="1">
      <c r="D385" s="1"/>
    </row>
    <row r="386" ht="14.25" customHeight="1">
      <c r="D386" s="1"/>
    </row>
    <row r="387" ht="14.25" customHeight="1">
      <c r="D387" s="1"/>
    </row>
    <row r="388" ht="14.25" customHeight="1">
      <c r="D388" s="1"/>
    </row>
    <row r="389" ht="14.25" customHeight="1">
      <c r="D389" s="1"/>
    </row>
    <row r="390" ht="14.25" customHeight="1">
      <c r="D390" s="1"/>
    </row>
    <row r="391" ht="14.25" customHeight="1">
      <c r="D391" s="1"/>
    </row>
    <row r="392" ht="14.25" customHeight="1">
      <c r="D392" s="1"/>
    </row>
    <row r="393" ht="14.25" customHeight="1">
      <c r="D393" s="1"/>
    </row>
    <row r="394" ht="14.25" customHeight="1">
      <c r="D394" s="1"/>
    </row>
    <row r="395" ht="14.25" customHeight="1">
      <c r="D395" s="1"/>
    </row>
    <row r="396" ht="14.25" customHeight="1">
      <c r="D396" s="1"/>
    </row>
    <row r="397" ht="14.25" customHeight="1">
      <c r="D397" s="1"/>
    </row>
    <row r="398" ht="14.25" customHeight="1">
      <c r="D398" s="1"/>
    </row>
    <row r="399" ht="14.25" customHeight="1">
      <c r="D399" s="1"/>
    </row>
    <row r="400" ht="14.25" customHeight="1">
      <c r="D400" s="1"/>
    </row>
    <row r="401" ht="14.25" customHeight="1">
      <c r="D401" s="1"/>
    </row>
    <row r="402" ht="14.25" customHeight="1">
      <c r="D402" s="1"/>
    </row>
    <row r="403" ht="14.25" customHeight="1">
      <c r="D403" s="1"/>
    </row>
    <row r="404" ht="14.25" customHeight="1">
      <c r="D404" s="1"/>
    </row>
    <row r="405" ht="14.25" customHeight="1">
      <c r="D405" s="1"/>
    </row>
    <row r="406" ht="14.25" customHeight="1">
      <c r="D406" s="1"/>
    </row>
    <row r="407" ht="14.25" customHeight="1">
      <c r="D407" s="1"/>
    </row>
    <row r="408" ht="14.25" customHeight="1">
      <c r="D408" s="1"/>
    </row>
    <row r="409" ht="14.25" customHeight="1">
      <c r="D409" s="1"/>
    </row>
    <row r="410" ht="14.25" customHeight="1">
      <c r="D410" s="1"/>
    </row>
    <row r="411" ht="14.25" customHeight="1">
      <c r="D411" s="1"/>
    </row>
    <row r="412" ht="14.25" customHeight="1">
      <c r="D412" s="1"/>
    </row>
    <row r="413" ht="14.25" customHeight="1">
      <c r="D413" s="1"/>
    </row>
    <row r="414" ht="14.25" customHeight="1">
      <c r="D414" s="1"/>
    </row>
    <row r="415" ht="14.25" customHeight="1">
      <c r="D415" s="1"/>
    </row>
    <row r="416" ht="14.25" customHeight="1">
      <c r="D416" s="1"/>
    </row>
    <row r="417" ht="14.25" customHeight="1">
      <c r="D417" s="1"/>
    </row>
    <row r="418" ht="14.25" customHeight="1">
      <c r="D418" s="1"/>
    </row>
    <row r="419" ht="14.25" customHeight="1">
      <c r="D419" s="1"/>
    </row>
    <row r="420" ht="14.25" customHeight="1">
      <c r="D420" s="1"/>
    </row>
    <row r="421" ht="14.25" customHeight="1">
      <c r="D421" s="1"/>
    </row>
    <row r="422" ht="14.25" customHeight="1">
      <c r="D422" s="1"/>
    </row>
    <row r="423" ht="14.25" customHeight="1">
      <c r="D423" s="1"/>
    </row>
    <row r="424" ht="14.25" customHeight="1">
      <c r="D424" s="1"/>
    </row>
    <row r="425" ht="14.25" customHeight="1">
      <c r="D425" s="1"/>
    </row>
    <row r="426" ht="14.25" customHeight="1">
      <c r="D426" s="1"/>
    </row>
    <row r="427" ht="14.25" customHeight="1">
      <c r="D427" s="1"/>
    </row>
    <row r="428" ht="14.25" customHeight="1">
      <c r="D428" s="1"/>
    </row>
    <row r="429" ht="14.25" customHeight="1">
      <c r="D429" s="1"/>
    </row>
    <row r="430" ht="14.25" customHeight="1">
      <c r="D430" s="1"/>
    </row>
    <row r="431" ht="14.25" customHeight="1">
      <c r="D431" s="1"/>
    </row>
    <row r="432" ht="14.25" customHeight="1">
      <c r="D432" s="1"/>
    </row>
    <row r="433" ht="14.25" customHeight="1">
      <c r="D433" s="1"/>
    </row>
    <row r="434" ht="14.25" customHeight="1">
      <c r="D434" s="1"/>
    </row>
    <row r="435" ht="14.25" customHeight="1">
      <c r="D435" s="1"/>
    </row>
    <row r="436" ht="14.25" customHeight="1">
      <c r="D436" s="1"/>
    </row>
    <row r="437" ht="14.25" customHeight="1">
      <c r="D437" s="1"/>
    </row>
    <row r="438" ht="14.25" customHeight="1">
      <c r="D438" s="1"/>
    </row>
    <row r="439" ht="14.25" customHeight="1">
      <c r="D439" s="1"/>
    </row>
    <row r="440" ht="14.25" customHeight="1">
      <c r="D440" s="1"/>
    </row>
    <row r="441" ht="14.25" customHeight="1">
      <c r="D441" s="1"/>
    </row>
    <row r="442" ht="14.25" customHeight="1">
      <c r="D442" s="1"/>
    </row>
    <row r="443" ht="14.25" customHeight="1">
      <c r="D443" s="1"/>
    </row>
    <row r="444" ht="14.25" customHeight="1">
      <c r="D444" s="1"/>
    </row>
    <row r="445" ht="14.25" customHeight="1">
      <c r="D445" s="1"/>
    </row>
    <row r="446" ht="14.25" customHeight="1">
      <c r="D446" s="1"/>
    </row>
    <row r="447" ht="14.25" customHeight="1">
      <c r="D447" s="1"/>
    </row>
    <row r="448" ht="14.25" customHeight="1">
      <c r="D448" s="1"/>
    </row>
    <row r="449" ht="14.25" customHeight="1">
      <c r="D449" s="1"/>
    </row>
    <row r="450" ht="14.25" customHeight="1">
      <c r="D450" s="1"/>
    </row>
    <row r="451" ht="14.25" customHeight="1">
      <c r="D451" s="1"/>
    </row>
    <row r="452" ht="14.25" customHeight="1">
      <c r="D452" s="1"/>
    </row>
    <row r="453" ht="14.25" customHeight="1">
      <c r="D453" s="1"/>
    </row>
    <row r="454" ht="14.25" customHeight="1">
      <c r="D454" s="1"/>
    </row>
    <row r="455" ht="14.25" customHeight="1">
      <c r="D455" s="1"/>
    </row>
    <row r="456" ht="14.25" customHeight="1">
      <c r="D456" s="1"/>
    </row>
    <row r="457" ht="14.25" customHeight="1">
      <c r="D457" s="1"/>
    </row>
    <row r="458" ht="14.25" customHeight="1">
      <c r="D458" s="1"/>
    </row>
    <row r="459" ht="14.25" customHeight="1">
      <c r="D459" s="1"/>
    </row>
    <row r="460" ht="14.25" customHeight="1">
      <c r="D460" s="1"/>
    </row>
    <row r="461" ht="14.25" customHeight="1">
      <c r="D461" s="1"/>
    </row>
    <row r="462" ht="14.25" customHeight="1">
      <c r="D462" s="1"/>
    </row>
    <row r="463" ht="14.25" customHeight="1">
      <c r="D463" s="1"/>
    </row>
    <row r="464" ht="14.25" customHeight="1">
      <c r="D464" s="1"/>
    </row>
    <row r="465" ht="14.25" customHeight="1">
      <c r="D465" s="1"/>
    </row>
    <row r="466" ht="14.25" customHeight="1">
      <c r="D466" s="1"/>
    </row>
    <row r="467" ht="14.25" customHeight="1">
      <c r="D467" s="1"/>
    </row>
    <row r="468" ht="14.25" customHeight="1">
      <c r="D468" s="1"/>
    </row>
    <row r="469" ht="14.25" customHeight="1">
      <c r="D469" s="1"/>
    </row>
    <row r="470" ht="14.25" customHeight="1">
      <c r="D470" s="1"/>
    </row>
    <row r="471" ht="14.25" customHeight="1">
      <c r="D471" s="1"/>
    </row>
    <row r="472" ht="14.25" customHeight="1">
      <c r="D472" s="1"/>
    </row>
    <row r="473" ht="14.25" customHeight="1">
      <c r="D473" s="1"/>
    </row>
    <row r="474" ht="14.25" customHeight="1">
      <c r="D474" s="1"/>
    </row>
    <row r="475" ht="14.25" customHeight="1">
      <c r="D475" s="1"/>
    </row>
    <row r="476" ht="14.25" customHeight="1">
      <c r="D476" s="1"/>
    </row>
    <row r="477" ht="14.25" customHeight="1">
      <c r="D477" s="1"/>
    </row>
    <row r="478" ht="14.25" customHeight="1">
      <c r="D478" s="1"/>
    </row>
    <row r="479" ht="14.25" customHeight="1">
      <c r="D479" s="1"/>
    </row>
    <row r="480" ht="14.25" customHeight="1">
      <c r="D480" s="1"/>
    </row>
    <row r="481" ht="14.25" customHeight="1">
      <c r="D481" s="1"/>
    </row>
    <row r="482" ht="14.25" customHeight="1">
      <c r="D482" s="1"/>
    </row>
    <row r="483" ht="14.25" customHeight="1">
      <c r="D483" s="1"/>
    </row>
    <row r="484" ht="14.25" customHeight="1">
      <c r="D484" s="1"/>
    </row>
    <row r="485" ht="14.25" customHeight="1">
      <c r="D485" s="1"/>
    </row>
    <row r="486" ht="14.25" customHeight="1">
      <c r="D486" s="1"/>
    </row>
    <row r="487" ht="14.25" customHeight="1">
      <c r="D487" s="1"/>
    </row>
    <row r="488" ht="14.25" customHeight="1">
      <c r="D488" s="1"/>
    </row>
    <row r="489" ht="14.25" customHeight="1">
      <c r="D489" s="1"/>
    </row>
    <row r="490" ht="14.25" customHeight="1">
      <c r="D490" s="1"/>
    </row>
    <row r="491" ht="14.25" customHeight="1">
      <c r="D491" s="1"/>
    </row>
    <row r="492" ht="14.25" customHeight="1">
      <c r="D492" s="1"/>
    </row>
    <row r="493" ht="14.25" customHeight="1">
      <c r="D493" s="1"/>
    </row>
    <row r="494" ht="14.25" customHeight="1">
      <c r="D494" s="1"/>
    </row>
    <row r="495" ht="14.25" customHeight="1">
      <c r="D495" s="1"/>
    </row>
    <row r="496" ht="14.25" customHeight="1">
      <c r="D496" s="1"/>
    </row>
    <row r="497" ht="14.25" customHeight="1">
      <c r="D497" s="1"/>
    </row>
    <row r="498" ht="14.25" customHeight="1">
      <c r="D498" s="1"/>
    </row>
    <row r="499" ht="14.25" customHeight="1">
      <c r="D499" s="1"/>
    </row>
    <row r="500" ht="14.25" customHeight="1">
      <c r="D500" s="1"/>
    </row>
    <row r="501" ht="14.25" customHeight="1">
      <c r="D501" s="1"/>
    </row>
    <row r="502" ht="14.25" customHeight="1">
      <c r="D502" s="1"/>
    </row>
    <row r="503" ht="14.25" customHeight="1">
      <c r="D503" s="1"/>
    </row>
    <row r="504" ht="14.25" customHeight="1">
      <c r="D504" s="1"/>
    </row>
    <row r="505" ht="14.25" customHeight="1">
      <c r="D505" s="1"/>
    </row>
    <row r="506" ht="14.25" customHeight="1">
      <c r="D506" s="1"/>
    </row>
    <row r="507" ht="14.25" customHeight="1">
      <c r="D507" s="1"/>
    </row>
    <row r="508" ht="14.25" customHeight="1">
      <c r="D508" s="1"/>
    </row>
    <row r="509" ht="14.25" customHeight="1">
      <c r="D509" s="1"/>
    </row>
    <row r="510" ht="14.25" customHeight="1">
      <c r="D510" s="1"/>
    </row>
    <row r="511" ht="14.25" customHeight="1">
      <c r="D511" s="1"/>
    </row>
    <row r="512" ht="14.25" customHeight="1">
      <c r="D512" s="1"/>
    </row>
    <row r="513" ht="14.25" customHeight="1">
      <c r="D513" s="1"/>
    </row>
    <row r="514" ht="14.25" customHeight="1">
      <c r="D514" s="1"/>
    </row>
    <row r="515" ht="14.25" customHeight="1">
      <c r="D515" s="1"/>
    </row>
    <row r="516" ht="14.25" customHeight="1">
      <c r="D516" s="1"/>
    </row>
    <row r="517" ht="14.25" customHeight="1">
      <c r="D517" s="1"/>
    </row>
    <row r="518" ht="14.25" customHeight="1">
      <c r="D518" s="1"/>
    </row>
    <row r="519" ht="14.25" customHeight="1">
      <c r="D519" s="1"/>
    </row>
    <row r="520" ht="14.25" customHeight="1">
      <c r="D520" s="1"/>
    </row>
    <row r="521" ht="14.25" customHeight="1">
      <c r="D521" s="1"/>
    </row>
    <row r="522" ht="14.25" customHeight="1">
      <c r="D522" s="1"/>
    </row>
    <row r="523" ht="14.25" customHeight="1">
      <c r="D523" s="1"/>
    </row>
    <row r="524" ht="14.25" customHeight="1">
      <c r="D524" s="1"/>
    </row>
    <row r="525" ht="14.25" customHeight="1">
      <c r="D525" s="1"/>
    </row>
    <row r="526" ht="14.25" customHeight="1">
      <c r="D526" s="1"/>
    </row>
    <row r="527" ht="14.25" customHeight="1">
      <c r="D527" s="1"/>
    </row>
    <row r="528" ht="14.25" customHeight="1">
      <c r="D528" s="1"/>
    </row>
    <row r="529" ht="14.25" customHeight="1">
      <c r="D529" s="1"/>
    </row>
    <row r="530" ht="14.25" customHeight="1">
      <c r="D530" s="1"/>
    </row>
    <row r="531" ht="14.25" customHeight="1">
      <c r="D531" s="1"/>
    </row>
    <row r="532" ht="14.25" customHeight="1">
      <c r="D532" s="1"/>
    </row>
    <row r="533" ht="14.25" customHeight="1">
      <c r="D533" s="1"/>
    </row>
    <row r="534" ht="14.25" customHeight="1">
      <c r="D534" s="1"/>
    </row>
    <row r="535" ht="14.25" customHeight="1">
      <c r="D535" s="1"/>
    </row>
    <row r="536" ht="14.25" customHeight="1">
      <c r="D536" s="1"/>
    </row>
    <row r="537" ht="14.25" customHeight="1">
      <c r="D537" s="1"/>
    </row>
    <row r="538" ht="14.25" customHeight="1">
      <c r="D538" s="1"/>
    </row>
    <row r="539" ht="14.25" customHeight="1">
      <c r="D539" s="1"/>
    </row>
    <row r="540" ht="14.25" customHeight="1">
      <c r="D540" s="1"/>
    </row>
    <row r="541" ht="14.25" customHeight="1">
      <c r="D541" s="1"/>
    </row>
    <row r="542" ht="14.25" customHeight="1">
      <c r="D542" s="1"/>
    </row>
    <row r="543" ht="14.25" customHeight="1">
      <c r="D543" s="1"/>
    </row>
    <row r="544" ht="14.25" customHeight="1">
      <c r="D544" s="1"/>
    </row>
    <row r="545" ht="14.25" customHeight="1">
      <c r="D545" s="1"/>
    </row>
    <row r="546" ht="14.25" customHeight="1">
      <c r="D546" s="1"/>
    </row>
    <row r="547" ht="14.25" customHeight="1">
      <c r="D547" s="1"/>
    </row>
    <row r="548" ht="14.25" customHeight="1">
      <c r="D548" s="1"/>
    </row>
    <row r="549" ht="14.25" customHeight="1">
      <c r="D549" s="1"/>
    </row>
    <row r="550" ht="14.25" customHeight="1">
      <c r="D550" s="1"/>
    </row>
    <row r="551" ht="14.25" customHeight="1">
      <c r="D551" s="1"/>
    </row>
    <row r="552" ht="14.25" customHeight="1">
      <c r="D552" s="1"/>
    </row>
    <row r="553" ht="14.25" customHeight="1">
      <c r="D553" s="1"/>
    </row>
    <row r="554" ht="14.25" customHeight="1">
      <c r="D554" s="1"/>
    </row>
    <row r="555" ht="14.25" customHeight="1">
      <c r="D555" s="1"/>
    </row>
    <row r="556" ht="14.25" customHeight="1">
      <c r="D556" s="1"/>
    </row>
    <row r="557" ht="14.25" customHeight="1">
      <c r="D557" s="1"/>
    </row>
    <row r="558" ht="14.25" customHeight="1">
      <c r="D558" s="1"/>
    </row>
    <row r="559" ht="14.25" customHeight="1">
      <c r="D559" s="1"/>
    </row>
    <row r="560" ht="14.25" customHeight="1">
      <c r="D560" s="1"/>
    </row>
    <row r="561" ht="14.25" customHeight="1">
      <c r="D561" s="1"/>
    </row>
    <row r="562" ht="14.25" customHeight="1">
      <c r="D562" s="1"/>
    </row>
    <row r="563" ht="14.25" customHeight="1">
      <c r="D563" s="1"/>
    </row>
    <row r="564" ht="14.25" customHeight="1">
      <c r="D564" s="1"/>
    </row>
    <row r="565" ht="14.25" customHeight="1">
      <c r="D565" s="1"/>
    </row>
    <row r="566" ht="14.25" customHeight="1">
      <c r="D566" s="1"/>
    </row>
    <row r="567" ht="14.25" customHeight="1">
      <c r="D567" s="1"/>
    </row>
    <row r="568" ht="14.25" customHeight="1">
      <c r="D568" s="1"/>
    </row>
    <row r="569" ht="14.25" customHeight="1">
      <c r="D569" s="1"/>
    </row>
    <row r="570" ht="14.25" customHeight="1">
      <c r="D570" s="1"/>
    </row>
    <row r="571" ht="14.25" customHeight="1">
      <c r="D571" s="1"/>
    </row>
    <row r="572" ht="14.25" customHeight="1">
      <c r="D572" s="1"/>
    </row>
    <row r="573" ht="14.25" customHeight="1">
      <c r="D573" s="1"/>
    </row>
    <row r="574" ht="14.25" customHeight="1">
      <c r="D574" s="1"/>
    </row>
    <row r="575" ht="14.25" customHeight="1">
      <c r="D575" s="1"/>
    </row>
    <row r="576" ht="14.25" customHeight="1">
      <c r="D576" s="1"/>
    </row>
    <row r="577" ht="14.25" customHeight="1">
      <c r="D577" s="1"/>
    </row>
    <row r="578" ht="14.25" customHeight="1">
      <c r="D578" s="1"/>
    </row>
    <row r="579" ht="14.25" customHeight="1">
      <c r="D579" s="1"/>
    </row>
    <row r="580" ht="14.25" customHeight="1">
      <c r="D580" s="1"/>
    </row>
    <row r="581" ht="14.25" customHeight="1">
      <c r="D581" s="1"/>
    </row>
    <row r="582" ht="14.25" customHeight="1">
      <c r="D582" s="1"/>
    </row>
    <row r="583" ht="14.25" customHeight="1">
      <c r="D583" s="1"/>
    </row>
    <row r="584" ht="14.25" customHeight="1">
      <c r="D584" s="1"/>
    </row>
    <row r="585" ht="14.25" customHeight="1">
      <c r="D585" s="1"/>
    </row>
    <row r="586" ht="14.25" customHeight="1">
      <c r="D586" s="1"/>
    </row>
    <row r="587" ht="14.25" customHeight="1">
      <c r="D587" s="1"/>
    </row>
    <row r="588" ht="14.25" customHeight="1">
      <c r="D588" s="1"/>
    </row>
    <row r="589" ht="14.25" customHeight="1">
      <c r="D589" s="1"/>
    </row>
    <row r="590" ht="14.25" customHeight="1">
      <c r="D590" s="1"/>
    </row>
    <row r="591" ht="14.25" customHeight="1">
      <c r="D591" s="1"/>
    </row>
    <row r="592" ht="14.25" customHeight="1">
      <c r="D592" s="1"/>
    </row>
    <row r="593" ht="14.25" customHeight="1">
      <c r="D593" s="1"/>
    </row>
    <row r="594" ht="14.25" customHeight="1">
      <c r="D594" s="1"/>
    </row>
    <row r="595" ht="14.25" customHeight="1">
      <c r="D595" s="1"/>
    </row>
    <row r="596" ht="14.25" customHeight="1">
      <c r="D596" s="1"/>
    </row>
    <row r="597" ht="14.25" customHeight="1">
      <c r="D597" s="1"/>
    </row>
    <row r="598" ht="14.25" customHeight="1">
      <c r="D598" s="1"/>
    </row>
    <row r="599" ht="14.25" customHeight="1">
      <c r="D599" s="1"/>
    </row>
    <row r="600" ht="14.25" customHeight="1">
      <c r="D600" s="1"/>
    </row>
    <row r="601" ht="14.25" customHeight="1">
      <c r="D601" s="1"/>
    </row>
    <row r="602" ht="14.25" customHeight="1">
      <c r="D602" s="1"/>
    </row>
    <row r="603" ht="14.25" customHeight="1">
      <c r="D603" s="1"/>
    </row>
    <row r="604" ht="14.25" customHeight="1">
      <c r="D604" s="1"/>
    </row>
    <row r="605" ht="14.25" customHeight="1">
      <c r="D605" s="1"/>
    </row>
    <row r="606" ht="14.25" customHeight="1">
      <c r="D606" s="1"/>
    </row>
    <row r="607" ht="14.25" customHeight="1">
      <c r="D607" s="1"/>
    </row>
    <row r="608" ht="14.25" customHeight="1">
      <c r="D608" s="1"/>
    </row>
    <row r="609" ht="14.25" customHeight="1">
      <c r="D609" s="1"/>
    </row>
    <row r="610" ht="14.25" customHeight="1">
      <c r="D610" s="1"/>
    </row>
    <row r="611" ht="14.25" customHeight="1">
      <c r="D611" s="1"/>
    </row>
    <row r="612" ht="14.25" customHeight="1">
      <c r="D612" s="1"/>
    </row>
    <row r="613" ht="14.25" customHeight="1">
      <c r="D613" s="1"/>
    </row>
    <row r="614" ht="14.25" customHeight="1">
      <c r="D614" s="1"/>
    </row>
    <row r="615" ht="14.25" customHeight="1">
      <c r="D615" s="1"/>
    </row>
    <row r="616" ht="14.25" customHeight="1">
      <c r="D616" s="1"/>
    </row>
    <row r="617" ht="14.25" customHeight="1">
      <c r="D617" s="1"/>
    </row>
    <row r="618" ht="14.25" customHeight="1">
      <c r="D618" s="1"/>
    </row>
    <row r="619" ht="14.25" customHeight="1">
      <c r="D619" s="1"/>
    </row>
    <row r="620" ht="14.25" customHeight="1">
      <c r="D620" s="1"/>
    </row>
    <row r="621" ht="14.25" customHeight="1">
      <c r="D621" s="1"/>
    </row>
    <row r="622" ht="14.25" customHeight="1">
      <c r="D622" s="1"/>
    </row>
    <row r="623" ht="14.25" customHeight="1">
      <c r="D623" s="1"/>
    </row>
    <row r="624" ht="14.25" customHeight="1">
      <c r="D624" s="1"/>
    </row>
    <row r="625" ht="14.25" customHeight="1">
      <c r="D625" s="1"/>
    </row>
    <row r="626" ht="14.25" customHeight="1">
      <c r="D626" s="1"/>
    </row>
    <row r="627" ht="14.25" customHeight="1">
      <c r="D627" s="1"/>
    </row>
    <row r="628" ht="14.25" customHeight="1">
      <c r="D628" s="1"/>
    </row>
    <row r="629" ht="14.25" customHeight="1">
      <c r="D629" s="1"/>
    </row>
    <row r="630" ht="14.25" customHeight="1">
      <c r="D630" s="1"/>
    </row>
    <row r="631" ht="14.25" customHeight="1">
      <c r="D631" s="1"/>
    </row>
    <row r="632" ht="14.25" customHeight="1">
      <c r="D632" s="1"/>
    </row>
    <row r="633" ht="14.25" customHeight="1">
      <c r="D633" s="1"/>
    </row>
    <row r="634" ht="14.25" customHeight="1">
      <c r="D634" s="1"/>
    </row>
    <row r="635" ht="14.25" customHeight="1">
      <c r="D635" s="1"/>
    </row>
    <row r="636" ht="14.25" customHeight="1">
      <c r="D636" s="1"/>
    </row>
    <row r="637" ht="14.25" customHeight="1">
      <c r="D637" s="1"/>
    </row>
    <row r="638" ht="14.25" customHeight="1">
      <c r="D638" s="1"/>
    </row>
    <row r="639" ht="14.25" customHeight="1">
      <c r="D639" s="1"/>
    </row>
    <row r="640" ht="14.25" customHeight="1">
      <c r="D640" s="1"/>
    </row>
    <row r="641" ht="14.25" customHeight="1">
      <c r="D641" s="1"/>
    </row>
    <row r="642" ht="14.25" customHeight="1">
      <c r="D642" s="1"/>
    </row>
    <row r="643" ht="14.25" customHeight="1">
      <c r="D643" s="1"/>
    </row>
    <row r="644" ht="14.25" customHeight="1">
      <c r="D644" s="1"/>
    </row>
    <row r="645" ht="14.25" customHeight="1">
      <c r="D645" s="1"/>
    </row>
    <row r="646" ht="14.25" customHeight="1">
      <c r="D646" s="1"/>
    </row>
    <row r="647" ht="14.25" customHeight="1">
      <c r="D647" s="1"/>
    </row>
    <row r="648" ht="14.25" customHeight="1">
      <c r="D648" s="1"/>
    </row>
    <row r="649" ht="14.25" customHeight="1">
      <c r="D649" s="1"/>
    </row>
    <row r="650" ht="14.25" customHeight="1">
      <c r="D650" s="1"/>
    </row>
    <row r="651" ht="14.25" customHeight="1">
      <c r="D651" s="1"/>
    </row>
    <row r="652" ht="14.25" customHeight="1">
      <c r="D652" s="1"/>
    </row>
    <row r="653" ht="14.25" customHeight="1">
      <c r="D653" s="1"/>
    </row>
    <row r="654" ht="14.25" customHeight="1">
      <c r="D654" s="1"/>
    </row>
    <row r="655" ht="14.25" customHeight="1">
      <c r="D655" s="1"/>
    </row>
    <row r="656" ht="14.25" customHeight="1">
      <c r="D656" s="1"/>
    </row>
    <row r="657" ht="14.25" customHeight="1">
      <c r="D657" s="1"/>
    </row>
    <row r="658" ht="14.25" customHeight="1">
      <c r="D658" s="1"/>
    </row>
    <row r="659" ht="14.25" customHeight="1">
      <c r="D659" s="1"/>
    </row>
    <row r="660" ht="14.25" customHeight="1">
      <c r="D660" s="1"/>
    </row>
    <row r="661" ht="14.25" customHeight="1">
      <c r="D661" s="1"/>
    </row>
    <row r="662" ht="14.25" customHeight="1">
      <c r="D662" s="1"/>
    </row>
    <row r="663" ht="14.25" customHeight="1">
      <c r="D663" s="1"/>
    </row>
    <row r="664" ht="14.25" customHeight="1">
      <c r="D664" s="1"/>
    </row>
    <row r="665" ht="14.25" customHeight="1">
      <c r="D665" s="1"/>
    </row>
    <row r="666" ht="14.25" customHeight="1">
      <c r="D666" s="1"/>
    </row>
    <row r="667" ht="14.25" customHeight="1">
      <c r="D667" s="1"/>
    </row>
    <row r="668" ht="14.25" customHeight="1">
      <c r="D668" s="1"/>
    </row>
    <row r="669" ht="14.25" customHeight="1">
      <c r="D669" s="1"/>
    </row>
    <row r="670" ht="14.25" customHeight="1">
      <c r="D670" s="1"/>
    </row>
    <row r="671" ht="14.25" customHeight="1">
      <c r="D671" s="1"/>
    </row>
    <row r="672" ht="14.25" customHeight="1">
      <c r="D672" s="1"/>
    </row>
    <row r="673" ht="14.25" customHeight="1">
      <c r="D673" s="1"/>
    </row>
    <row r="674" ht="14.25" customHeight="1">
      <c r="D674" s="1"/>
    </row>
    <row r="675" ht="14.25" customHeight="1">
      <c r="D675" s="1"/>
    </row>
    <row r="676" ht="14.25" customHeight="1">
      <c r="D676" s="1"/>
    </row>
    <row r="677" ht="14.25" customHeight="1">
      <c r="D677" s="1"/>
    </row>
    <row r="678" ht="14.25" customHeight="1">
      <c r="D678" s="1"/>
    </row>
    <row r="679" ht="14.25" customHeight="1">
      <c r="D679" s="1"/>
    </row>
    <row r="680" ht="14.25" customHeight="1">
      <c r="D680" s="1"/>
    </row>
    <row r="681" ht="14.25" customHeight="1">
      <c r="D681" s="1"/>
    </row>
    <row r="682" ht="14.25" customHeight="1">
      <c r="D682" s="1"/>
    </row>
    <row r="683" ht="14.25" customHeight="1">
      <c r="D683" s="1"/>
    </row>
    <row r="684" ht="14.25" customHeight="1">
      <c r="D684" s="1"/>
    </row>
    <row r="685" ht="14.25" customHeight="1">
      <c r="D685" s="1"/>
    </row>
    <row r="686" ht="14.25" customHeight="1">
      <c r="D686" s="1"/>
    </row>
    <row r="687" ht="14.25" customHeight="1">
      <c r="D687" s="1"/>
    </row>
    <row r="688" ht="14.25" customHeight="1">
      <c r="D688" s="1"/>
    </row>
    <row r="689" ht="14.25" customHeight="1">
      <c r="D689" s="1"/>
    </row>
    <row r="690" ht="14.25" customHeight="1">
      <c r="D690" s="1"/>
    </row>
    <row r="691" ht="14.25" customHeight="1">
      <c r="D691" s="1"/>
    </row>
    <row r="692" ht="14.25" customHeight="1">
      <c r="D692" s="1"/>
    </row>
    <row r="693" ht="14.25" customHeight="1">
      <c r="D693" s="1"/>
    </row>
    <row r="694" ht="14.25" customHeight="1">
      <c r="D694" s="1"/>
    </row>
    <row r="695" ht="14.25" customHeight="1">
      <c r="D695" s="1"/>
    </row>
    <row r="696" ht="14.25" customHeight="1">
      <c r="D696" s="1"/>
    </row>
    <row r="697" ht="14.25" customHeight="1">
      <c r="D697" s="1"/>
    </row>
    <row r="698" ht="14.25" customHeight="1">
      <c r="D698" s="1"/>
    </row>
    <row r="699" ht="14.25" customHeight="1">
      <c r="D699" s="1"/>
    </row>
    <row r="700" ht="14.25" customHeight="1">
      <c r="D700" s="1"/>
    </row>
    <row r="701" ht="14.25" customHeight="1">
      <c r="D701" s="1"/>
    </row>
    <row r="702" ht="14.25" customHeight="1">
      <c r="D702" s="1"/>
    </row>
    <row r="703" ht="14.25" customHeight="1">
      <c r="D703" s="1"/>
    </row>
    <row r="704" ht="14.25" customHeight="1">
      <c r="D704" s="1"/>
    </row>
    <row r="705" ht="14.25" customHeight="1">
      <c r="D705" s="1"/>
    </row>
    <row r="706" ht="14.25" customHeight="1">
      <c r="D706" s="1"/>
    </row>
    <row r="707" ht="14.25" customHeight="1">
      <c r="D707" s="1"/>
    </row>
    <row r="708" ht="14.25" customHeight="1">
      <c r="D708" s="1"/>
    </row>
    <row r="709" ht="14.25" customHeight="1">
      <c r="D709" s="1"/>
    </row>
    <row r="710" ht="14.25" customHeight="1">
      <c r="D710" s="1"/>
    </row>
    <row r="711" ht="14.25" customHeight="1">
      <c r="D711" s="1"/>
    </row>
    <row r="712" ht="14.25" customHeight="1">
      <c r="D712" s="1"/>
    </row>
    <row r="713" ht="14.25" customHeight="1">
      <c r="D713" s="1"/>
    </row>
    <row r="714" ht="14.25" customHeight="1">
      <c r="D714" s="1"/>
    </row>
    <row r="715" ht="14.25" customHeight="1">
      <c r="D715" s="1"/>
    </row>
    <row r="716" ht="14.25" customHeight="1">
      <c r="D716" s="1"/>
    </row>
    <row r="717" ht="14.25" customHeight="1">
      <c r="D717" s="1"/>
    </row>
    <row r="718" ht="14.25" customHeight="1">
      <c r="D718" s="1"/>
    </row>
    <row r="719" ht="14.25" customHeight="1">
      <c r="D719" s="1"/>
    </row>
    <row r="720" ht="14.25" customHeight="1">
      <c r="D720" s="1"/>
    </row>
    <row r="721" ht="14.25" customHeight="1">
      <c r="D721" s="1"/>
    </row>
    <row r="722" ht="14.25" customHeight="1">
      <c r="D722" s="1"/>
    </row>
    <row r="723" ht="14.25" customHeight="1">
      <c r="D723" s="1"/>
    </row>
    <row r="724" ht="14.25" customHeight="1">
      <c r="D724" s="1"/>
    </row>
    <row r="725" ht="14.25" customHeight="1">
      <c r="D725" s="1"/>
    </row>
    <row r="726" ht="14.25" customHeight="1">
      <c r="D726" s="1"/>
    </row>
    <row r="727" ht="14.25" customHeight="1">
      <c r="D727" s="1"/>
    </row>
    <row r="728" ht="14.25" customHeight="1">
      <c r="D728" s="1"/>
    </row>
    <row r="729" ht="14.25" customHeight="1">
      <c r="D729" s="1"/>
    </row>
    <row r="730" ht="14.25" customHeight="1">
      <c r="D730" s="1"/>
    </row>
    <row r="731" ht="14.25" customHeight="1">
      <c r="D731" s="1"/>
    </row>
    <row r="732" ht="14.25" customHeight="1">
      <c r="D732" s="1"/>
    </row>
    <row r="733" ht="14.25" customHeight="1">
      <c r="D733" s="1"/>
    </row>
    <row r="734" ht="14.25" customHeight="1">
      <c r="D734" s="1"/>
    </row>
    <row r="735" ht="14.25" customHeight="1">
      <c r="D735" s="1"/>
    </row>
    <row r="736" ht="14.25" customHeight="1">
      <c r="D736" s="1"/>
    </row>
    <row r="737" ht="14.25" customHeight="1">
      <c r="D737" s="1"/>
    </row>
    <row r="738" ht="14.25" customHeight="1">
      <c r="D738" s="1"/>
    </row>
    <row r="739" ht="14.25" customHeight="1">
      <c r="D739" s="1"/>
    </row>
    <row r="740" ht="14.25" customHeight="1">
      <c r="D740" s="1"/>
    </row>
    <row r="741" ht="14.25" customHeight="1">
      <c r="D741" s="1"/>
    </row>
    <row r="742" ht="14.25" customHeight="1">
      <c r="D742" s="1"/>
    </row>
    <row r="743" ht="14.25" customHeight="1">
      <c r="D743" s="1"/>
    </row>
    <row r="744" ht="14.25" customHeight="1">
      <c r="D744" s="1"/>
    </row>
    <row r="745" ht="14.25" customHeight="1">
      <c r="D745" s="1"/>
    </row>
    <row r="746" ht="14.25" customHeight="1">
      <c r="D746" s="1"/>
    </row>
    <row r="747" ht="14.25" customHeight="1">
      <c r="D747" s="1"/>
    </row>
    <row r="748" ht="14.25" customHeight="1">
      <c r="D748" s="1"/>
    </row>
    <row r="749" ht="14.25" customHeight="1">
      <c r="D749" s="1"/>
    </row>
    <row r="750" ht="14.25" customHeight="1">
      <c r="D750" s="1"/>
    </row>
    <row r="751" ht="14.25" customHeight="1">
      <c r="D751" s="1"/>
    </row>
    <row r="752" ht="14.25" customHeight="1">
      <c r="D752" s="1"/>
    </row>
    <row r="753" ht="14.25" customHeight="1">
      <c r="D753" s="1"/>
    </row>
    <row r="754" ht="14.25" customHeight="1">
      <c r="D754" s="1"/>
    </row>
    <row r="755" ht="14.25" customHeight="1">
      <c r="D755" s="1"/>
    </row>
    <row r="756" ht="14.25" customHeight="1">
      <c r="D756" s="1"/>
    </row>
    <row r="757" ht="14.25" customHeight="1">
      <c r="D757" s="1"/>
    </row>
    <row r="758" ht="14.25" customHeight="1">
      <c r="D758" s="1"/>
    </row>
    <row r="759" ht="14.25" customHeight="1">
      <c r="D759" s="1"/>
    </row>
    <row r="760" ht="14.25" customHeight="1">
      <c r="D760" s="1"/>
    </row>
    <row r="761" ht="14.25" customHeight="1">
      <c r="D761" s="1"/>
    </row>
    <row r="762" ht="14.25" customHeight="1">
      <c r="D762" s="1"/>
    </row>
    <row r="763" ht="14.25" customHeight="1">
      <c r="D763" s="1"/>
    </row>
    <row r="764" ht="14.25" customHeight="1">
      <c r="D764" s="1"/>
    </row>
    <row r="765" ht="14.25" customHeight="1">
      <c r="D765" s="1"/>
    </row>
    <row r="766" ht="14.25" customHeight="1">
      <c r="D766" s="1"/>
    </row>
    <row r="767" ht="14.25" customHeight="1">
      <c r="D767" s="1"/>
    </row>
    <row r="768" ht="14.25" customHeight="1">
      <c r="D768" s="1"/>
    </row>
    <row r="769" ht="14.25" customHeight="1">
      <c r="D769" s="1"/>
    </row>
    <row r="770" ht="14.25" customHeight="1">
      <c r="D770" s="1"/>
    </row>
    <row r="771" ht="14.25" customHeight="1">
      <c r="D771" s="1"/>
    </row>
    <row r="772" ht="14.25" customHeight="1">
      <c r="D772" s="1"/>
    </row>
    <row r="773" ht="14.25" customHeight="1">
      <c r="D773" s="1"/>
    </row>
    <row r="774" ht="14.25" customHeight="1">
      <c r="D774" s="1"/>
    </row>
    <row r="775" ht="14.25" customHeight="1">
      <c r="D775" s="1"/>
    </row>
    <row r="776" ht="14.25" customHeight="1">
      <c r="D776" s="1"/>
    </row>
    <row r="777" ht="14.25" customHeight="1">
      <c r="D777" s="1"/>
    </row>
    <row r="778" ht="14.25" customHeight="1">
      <c r="D778" s="1"/>
    </row>
    <row r="779" ht="14.25" customHeight="1">
      <c r="D779" s="1"/>
    </row>
    <row r="780" ht="14.25" customHeight="1">
      <c r="D780" s="1"/>
    </row>
    <row r="781" ht="14.25" customHeight="1">
      <c r="D781" s="1"/>
    </row>
    <row r="782" ht="14.25" customHeight="1">
      <c r="D782" s="1"/>
    </row>
    <row r="783" ht="14.25" customHeight="1">
      <c r="D783" s="1"/>
    </row>
    <row r="784" ht="14.25" customHeight="1">
      <c r="D784" s="1"/>
    </row>
    <row r="785" ht="14.25" customHeight="1">
      <c r="D785" s="1"/>
    </row>
    <row r="786" ht="14.25" customHeight="1">
      <c r="D786" s="1"/>
    </row>
    <row r="787" ht="14.25" customHeight="1">
      <c r="D787" s="1"/>
    </row>
    <row r="788" ht="14.25" customHeight="1">
      <c r="D788" s="1"/>
    </row>
    <row r="789" ht="14.25" customHeight="1">
      <c r="D789" s="1"/>
    </row>
    <row r="790" ht="14.25" customHeight="1">
      <c r="D790" s="1"/>
    </row>
    <row r="791" ht="14.25" customHeight="1">
      <c r="D791" s="1"/>
    </row>
    <row r="792" ht="14.25" customHeight="1">
      <c r="D792" s="1"/>
    </row>
    <row r="793" ht="14.25" customHeight="1">
      <c r="D793" s="1"/>
    </row>
    <row r="794" ht="14.25" customHeight="1">
      <c r="D794" s="1"/>
    </row>
    <row r="795" ht="14.25" customHeight="1">
      <c r="D795" s="1"/>
    </row>
    <row r="796" ht="14.25" customHeight="1">
      <c r="D796" s="1"/>
    </row>
    <row r="797" ht="14.25" customHeight="1">
      <c r="D797" s="1"/>
    </row>
    <row r="798" ht="14.25" customHeight="1">
      <c r="D798" s="1"/>
    </row>
    <row r="799" ht="14.25" customHeight="1">
      <c r="D799" s="1"/>
    </row>
    <row r="800" ht="14.25" customHeight="1">
      <c r="D800" s="1"/>
    </row>
    <row r="801" ht="14.25" customHeight="1">
      <c r="D801" s="1"/>
    </row>
    <row r="802" ht="14.25" customHeight="1">
      <c r="D802" s="1"/>
    </row>
    <row r="803" ht="14.25" customHeight="1">
      <c r="D803" s="1"/>
    </row>
    <row r="804" ht="14.25" customHeight="1">
      <c r="D804" s="1"/>
    </row>
    <row r="805" ht="14.25" customHeight="1">
      <c r="D805" s="1"/>
    </row>
    <row r="806" ht="14.25" customHeight="1">
      <c r="D806" s="1"/>
    </row>
    <row r="807" ht="14.25" customHeight="1">
      <c r="D807" s="1"/>
    </row>
    <row r="808" ht="14.25" customHeight="1">
      <c r="D808" s="1"/>
    </row>
    <row r="809" ht="14.25" customHeight="1">
      <c r="D809" s="1"/>
    </row>
    <row r="810" ht="14.25" customHeight="1">
      <c r="D810" s="1"/>
    </row>
    <row r="811" ht="14.25" customHeight="1">
      <c r="D811" s="1"/>
    </row>
    <row r="812" ht="14.25" customHeight="1">
      <c r="D812" s="1"/>
    </row>
    <row r="813" ht="14.25" customHeight="1">
      <c r="D813" s="1"/>
    </row>
    <row r="814" ht="14.25" customHeight="1">
      <c r="D814" s="1"/>
    </row>
    <row r="815" ht="14.25" customHeight="1">
      <c r="D815" s="1"/>
    </row>
    <row r="816" ht="14.25" customHeight="1">
      <c r="D816" s="1"/>
    </row>
    <row r="817" ht="14.25" customHeight="1">
      <c r="D817" s="1"/>
    </row>
    <row r="818" ht="14.25" customHeight="1">
      <c r="D818" s="1"/>
    </row>
    <row r="819" ht="14.25" customHeight="1">
      <c r="D819" s="1"/>
    </row>
    <row r="820" ht="14.25" customHeight="1">
      <c r="D820" s="1"/>
    </row>
    <row r="821" ht="14.25" customHeight="1">
      <c r="D821" s="1"/>
    </row>
    <row r="822" ht="14.25" customHeight="1">
      <c r="D822" s="1"/>
    </row>
    <row r="823" ht="14.25" customHeight="1">
      <c r="D823" s="1"/>
    </row>
    <row r="824" ht="14.25" customHeight="1">
      <c r="D824" s="1"/>
    </row>
    <row r="825" ht="14.25" customHeight="1">
      <c r="D825" s="1"/>
    </row>
    <row r="826" ht="14.25" customHeight="1">
      <c r="D826" s="1"/>
    </row>
    <row r="827" ht="14.25" customHeight="1">
      <c r="D827" s="1"/>
    </row>
    <row r="828" ht="14.25" customHeight="1">
      <c r="D828" s="1"/>
    </row>
    <row r="829" ht="14.25" customHeight="1">
      <c r="D829" s="1"/>
    </row>
    <row r="830" ht="14.25" customHeight="1">
      <c r="D830" s="1"/>
    </row>
    <row r="831" ht="14.25" customHeight="1">
      <c r="D831" s="1"/>
    </row>
    <row r="832" ht="14.25" customHeight="1">
      <c r="D832" s="1"/>
    </row>
    <row r="833" ht="14.25" customHeight="1">
      <c r="D833" s="1"/>
    </row>
    <row r="834" ht="14.25" customHeight="1">
      <c r="D834" s="1"/>
    </row>
    <row r="835" ht="14.25" customHeight="1">
      <c r="D835" s="1"/>
    </row>
    <row r="836" ht="14.25" customHeight="1">
      <c r="D836" s="1"/>
    </row>
    <row r="837" ht="14.25" customHeight="1">
      <c r="D837" s="1"/>
    </row>
    <row r="838" ht="14.25" customHeight="1">
      <c r="D838" s="1"/>
    </row>
    <row r="839" ht="14.25" customHeight="1">
      <c r="D839" s="1"/>
    </row>
    <row r="840" ht="14.25" customHeight="1">
      <c r="D840" s="1"/>
    </row>
    <row r="841" ht="14.25" customHeight="1">
      <c r="D841" s="1"/>
    </row>
    <row r="842" ht="14.25" customHeight="1">
      <c r="D842" s="1"/>
    </row>
    <row r="843" ht="14.25" customHeight="1">
      <c r="D843" s="1"/>
    </row>
    <row r="844" ht="14.25" customHeight="1">
      <c r="D844" s="1"/>
    </row>
    <row r="845" ht="14.25" customHeight="1">
      <c r="D845" s="1"/>
    </row>
    <row r="846" ht="14.25" customHeight="1">
      <c r="D846" s="1"/>
    </row>
    <row r="847" ht="14.25" customHeight="1">
      <c r="D847" s="1"/>
    </row>
    <row r="848" ht="14.25" customHeight="1">
      <c r="D848" s="1"/>
    </row>
    <row r="849" ht="14.25" customHeight="1">
      <c r="D849" s="1"/>
    </row>
    <row r="850" ht="14.25" customHeight="1">
      <c r="D850" s="1"/>
    </row>
    <row r="851" ht="14.25" customHeight="1">
      <c r="D851" s="1"/>
    </row>
    <row r="852" ht="14.25" customHeight="1">
      <c r="D852" s="1"/>
    </row>
    <row r="853" ht="14.25" customHeight="1">
      <c r="D853" s="1"/>
    </row>
    <row r="854" ht="14.25" customHeight="1">
      <c r="D854" s="1"/>
    </row>
    <row r="855" ht="14.25" customHeight="1">
      <c r="D855" s="1"/>
    </row>
    <row r="856" ht="14.25" customHeight="1">
      <c r="D856" s="1"/>
    </row>
    <row r="857" ht="14.25" customHeight="1">
      <c r="D857" s="1"/>
    </row>
    <row r="858" ht="14.25" customHeight="1">
      <c r="D858" s="1"/>
    </row>
    <row r="859" ht="14.25" customHeight="1">
      <c r="D859" s="1"/>
    </row>
    <row r="860" ht="14.25" customHeight="1">
      <c r="D860" s="1"/>
    </row>
    <row r="861" ht="14.25" customHeight="1">
      <c r="D861" s="1"/>
    </row>
    <row r="862" ht="14.25" customHeight="1">
      <c r="D862" s="1"/>
    </row>
    <row r="863" ht="14.25" customHeight="1">
      <c r="D863" s="1"/>
    </row>
    <row r="864" ht="14.25" customHeight="1">
      <c r="D864" s="1"/>
    </row>
    <row r="865" ht="14.25" customHeight="1">
      <c r="D865" s="1"/>
    </row>
    <row r="866" ht="14.25" customHeight="1">
      <c r="D866" s="1"/>
    </row>
    <row r="867" ht="14.25" customHeight="1">
      <c r="D867" s="1"/>
    </row>
    <row r="868" ht="14.25" customHeight="1">
      <c r="D868" s="1"/>
    </row>
    <row r="869" ht="14.25" customHeight="1">
      <c r="D869" s="1"/>
    </row>
    <row r="870" ht="14.25" customHeight="1">
      <c r="D870" s="1"/>
    </row>
    <row r="871" ht="14.25" customHeight="1">
      <c r="D871" s="1"/>
    </row>
    <row r="872" ht="14.25" customHeight="1">
      <c r="D872" s="1"/>
    </row>
    <row r="873" ht="14.25" customHeight="1">
      <c r="D873" s="1"/>
    </row>
    <row r="874" ht="14.25" customHeight="1">
      <c r="D874" s="1"/>
    </row>
    <row r="875" ht="14.25" customHeight="1">
      <c r="D875" s="1"/>
    </row>
    <row r="876" ht="14.25" customHeight="1">
      <c r="D876" s="1"/>
    </row>
    <row r="877" ht="14.25" customHeight="1">
      <c r="D877" s="1"/>
    </row>
    <row r="878" ht="14.25" customHeight="1">
      <c r="D878" s="1"/>
    </row>
    <row r="879" ht="14.25" customHeight="1">
      <c r="D879" s="1"/>
    </row>
    <row r="880" ht="14.25" customHeight="1">
      <c r="D880" s="1"/>
    </row>
    <row r="881" ht="14.25" customHeight="1">
      <c r="D881" s="1"/>
    </row>
    <row r="882" ht="14.25" customHeight="1">
      <c r="D882" s="1"/>
    </row>
    <row r="883" ht="14.25" customHeight="1">
      <c r="D883" s="1"/>
    </row>
    <row r="884" ht="14.25" customHeight="1">
      <c r="D884" s="1"/>
    </row>
    <row r="885" ht="14.25" customHeight="1">
      <c r="D885" s="1"/>
    </row>
    <row r="886" ht="14.25" customHeight="1">
      <c r="D886" s="1"/>
    </row>
    <row r="887" ht="14.25" customHeight="1">
      <c r="D887" s="1"/>
    </row>
    <row r="888" ht="14.25" customHeight="1">
      <c r="D888" s="1"/>
    </row>
    <row r="889" ht="14.25" customHeight="1">
      <c r="D889" s="1"/>
    </row>
    <row r="890" ht="14.25" customHeight="1">
      <c r="D890" s="1"/>
    </row>
    <row r="891" ht="14.25" customHeight="1">
      <c r="D891" s="1"/>
    </row>
    <row r="892" ht="14.25" customHeight="1">
      <c r="D892" s="1"/>
    </row>
    <row r="893" ht="14.25" customHeight="1">
      <c r="D893" s="1"/>
    </row>
    <row r="894" ht="14.25" customHeight="1">
      <c r="D894" s="1"/>
    </row>
    <row r="895" ht="14.25" customHeight="1">
      <c r="D895" s="1"/>
    </row>
    <row r="896" ht="14.25" customHeight="1">
      <c r="D896" s="1"/>
    </row>
    <row r="897" ht="14.25" customHeight="1">
      <c r="D897" s="1"/>
    </row>
    <row r="898" ht="14.25" customHeight="1">
      <c r="D898" s="1"/>
    </row>
    <row r="899" ht="14.25" customHeight="1">
      <c r="D899" s="1"/>
    </row>
    <row r="900" ht="14.25" customHeight="1">
      <c r="D900" s="1"/>
    </row>
    <row r="901" ht="14.25" customHeight="1">
      <c r="D901" s="1"/>
    </row>
    <row r="902" ht="14.25" customHeight="1">
      <c r="D902" s="1"/>
    </row>
    <row r="903" ht="14.25" customHeight="1">
      <c r="D903" s="1"/>
    </row>
    <row r="904" ht="14.25" customHeight="1">
      <c r="D904" s="1"/>
    </row>
    <row r="905" ht="14.25" customHeight="1">
      <c r="D905" s="1"/>
    </row>
    <row r="906" ht="14.25" customHeight="1">
      <c r="D906" s="1"/>
    </row>
    <row r="907" ht="14.25" customHeight="1">
      <c r="D907" s="1"/>
    </row>
    <row r="908" ht="14.25" customHeight="1">
      <c r="D908" s="1"/>
    </row>
    <row r="909" ht="14.25" customHeight="1">
      <c r="D909" s="1"/>
    </row>
    <row r="910" ht="14.25" customHeight="1">
      <c r="D910" s="1"/>
    </row>
    <row r="911" ht="14.25" customHeight="1">
      <c r="D911" s="1"/>
    </row>
    <row r="912" ht="14.25" customHeight="1">
      <c r="D912" s="1"/>
    </row>
    <row r="913" ht="14.25" customHeight="1">
      <c r="D913" s="1"/>
    </row>
    <row r="914" ht="14.25" customHeight="1">
      <c r="D914" s="1"/>
    </row>
    <row r="915" ht="14.25" customHeight="1">
      <c r="D915" s="1"/>
    </row>
    <row r="916" ht="14.25" customHeight="1">
      <c r="D916" s="1"/>
    </row>
    <row r="917" ht="14.25" customHeight="1">
      <c r="D917" s="1"/>
    </row>
    <row r="918" ht="14.25" customHeight="1">
      <c r="D918" s="1"/>
    </row>
    <row r="919" ht="14.25" customHeight="1">
      <c r="D919" s="1"/>
    </row>
    <row r="920" ht="14.25" customHeight="1">
      <c r="D920" s="1"/>
    </row>
    <row r="921" ht="14.25" customHeight="1">
      <c r="D921" s="1"/>
    </row>
    <row r="922" ht="14.25" customHeight="1">
      <c r="D922" s="1"/>
    </row>
    <row r="923" ht="14.25" customHeight="1">
      <c r="D923" s="1"/>
    </row>
    <row r="924" ht="14.25" customHeight="1">
      <c r="D924" s="1"/>
    </row>
    <row r="925" ht="14.25" customHeight="1">
      <c r="D925" s="1"/>
    </row>
    <row r="926" ht="14.25" customHeight="1">
      <c r="D926" s="1"/>
    </row>
    <row r="927" ht="14.25" customHeight="1">
      <c r="D927" s="1"/>
    </row>
    <row r="928" ht="14.25" customHeight="1">
      <c r="D928" s="1"/>
    </row>
    <row r="929" ht="14.25" customHeight="1">
      <c r="D929" s="1"/>
    </row>
    <row r="930" ht="14.25" customHeight="1">
      <c r="D930" s="1"/>
    </row>
    <row r="931" ht="14.25" customHeight="1">
      <c r="D931" s="1"/>
    </row>
    <row r="932" ht="14.25" customHeight="1">
      <c r="D932" s="1"/>
    </row>
    <row r="933" ht="14.25" customHeight="1">
      <c r="D933" s="1"/>
    </row>
    <row r="934" ht="14.25" customHeight="1">
      <c r="D934" s="1"/>
    </row>
    <row r="935" ht="14.25" customHeight="1">
      <c r="D935" s="1"/>
    </row>
    <row r="936" ht="14.25" customHeight="1">
      <c r="D936" s="1"/>
    </row>
    <row r="937" ht="14.25" customHeight="1">
      <c r="D937" s="1"/>
    </row>
    <row r="938" ht="14.25" customHeight="1">
      <c r="D938" s="1"/>
    </row>
    <row r="939" ht="14.25" customHeight="1">
      <c r="D939" s="1"/>
    </row>
    <row r="940" ht="14.25" customHeight="1">
      <c r="D940" s="1"/>
    </row>
    <row r="941" ht="14.25" customHeight="1">
      <c r="D941" s="1"/>
    </row>
    <row r="942" ht="14.25" customHeight="1">
      <c r="D942" s="1"/>
    </row>
    <row r="943" ht="14.25" customHeight="1">
      <c r="D943" s="1"/>
    </row>
    <row r="944" ht="14.25" customHeight="1">
      <c r="D944" s="1"/>
    </row>
    <row r="945" ht="14.25" customHeight="1">
      <c r="D945" s="1"/>
    </row>
    <row r="946" ht="14.25" customHeight="1">
      <c r="D946" s="1"/>
    </row>
    <row r="947" ht="14.25" customHeight="1">
      <c r="D947" s="1"/>
    </row>
    <row r="948" ht="14.25" customHeight="1">
      <c r="D948" s="1"/>
    </row>
    <row r="949" ht="14.25" customHeight="1">
      <c r="D949" s="1"/>
    </row>
    <row r="950" ht="14.25" customHeight="1">
      <c r="D950" s="1"/>
    </row>
    <row r="951" ht="14.25" customHeight="1">
      <c r="D951" s="1"/>
    </row>
    <row r="952" ht="14.25" customHeight="1">
      <c r="D952" s="1"/>
    </row>
    <row r="953" ht="14.25" customHeight="1">
      <c r="D953" s="1"/>
    </row>
    <row r="954" ht="14.25" customHeight="1">
      <c r="D954" s="1"/>
    </row>
    <row r="955" ht="14.25" customHeight="1">
      <c r="D955" s="1"/>
    </row>
    <row r="956" ht="14.25" customHeight="1">
      <c r="D956" s="1"/>
    </row>
    <row r="957" ht="14.25" customHeight="1">
      <c r="D957" s="1"/>
    </row>
    <row r="958" ht="14.25" customHeight="1">
      <c r="D958" s="1"/>
    </row>
    <row r="959" ht="14.25" customHeight="1">
      <c r="D959" s="1"/>
    </row>
    <row r="960" ht="14.25" customHeight="1">
      <c r="D960" s="1"/>
    </row>
    <row r="961" ht="14.25" customHeight="1">
      <c r="D961" s="1"/>
    </row>
    <row r="962" ht="14.25" customHeight="1">
      <c r="D962" s="1"/>
    </row>
    <row r="963" ht="14.25" customHeight="1">
      <c r="D963" s="1"/>
    </row>
    <row r="964" ht="14.25" customHeight="1">
      <c r="D964" s="1"/>
    </row>
    <row r="965" ht="14.25" customHeight="1">
      <c r="D965" s="1"/>
    </row>
    <row r="966" ht="14.25" customHeight="1">
      <c r="D966" s="1"/>
    </row>
    <row r="967" ht="14.25" customHeight="1">
      <c r="D967" s="1"/>
    </row>
    <row r="968" ht="14.25" customHeight="1">
      <c r="D968" s="1"/>
    </row>
    <row r="969" ht="14.25" customHeight="1">
      <c r="D969" s="1"/>
    </row>
    <row r="970" ht="14.25" customHeight="1">
      <c r="D970" s="1"/>
    </row>
    <row r="971" ht="14.25" customHeight="1">
      <c r="D971" s="1"/>
    </row>
    <row r="972" ht="14.25" customHeight="1">
      <c r="D972" s="1"/>
    </row>
    <row r="973" ht="14.25" customHeight="1">
      <c r="D973" s="1"/>
    </row>
    <row r="974" ht="14.25" customHeight="1">
      <c r="D974" s="1"/>
    </row>
    <row r="975" ht="14.25" customHeight="1">
      <c r="D975" s="1"/>
    </row>
    <row r="976" ht="14.25" customHeight="1">
      <c r="D976" s="1"/>
    </row>
    <row r="977" ht="14.25" customHeight="1">
      <c r="D977" s="1"/>
    </row>
    <row r="978" ht="14.25" customHeight="1">
      <c r="D978" s="1"/>
    </row>
    <row r="979" ht="14.25" customHeight="1">
      <c r="D979" s="1"/>
    </row>
    <row r="980" ht="14.25" customHeight="1">
      <c r="D980" s="1"/>
    </row>
    <row r="981" ht="14.25" customHeight="1">
      <c r="D981" s="1"/>
    </row>
    <row r="982" ht="14.25" customHeight="1">
      <c r="D982" s="1"/>
    </row>
    <row r="983" ht="14.25" customHeight="1">
      <c r="D983" s="1"/>
    </row>
    <row r="984" ht="14.25" customHeight="1">
      <c r="D984" s="1"/>
    </row>
    <row r="985" ht="14.25" customHeight="1">
      <c r="D985" s="1"/>
    </row>
    <row r="986" ht="14.25" customHeight="1">
      <c r="D986" s="1"/>
    </row>
    <row r="987" ht="14.25" customHeight="1">
      <c r="D987" s="1"/>
    </row>
    <row r="988" ht="14.25" customHeight="1">
      <c r="D988" s="1"/>
    </row>
    <row r="989" ht="14.25" customHeight="1">
      <c r="D989" s="1"/>
    </row>
    <row r="990" ht="14.25" customHeight="1">
      <c r="D990" s="1"/>
    </row>
    <row r="991" ht="14.25" customHeight="1">
      <c r="D991" s="1"/>
    </row>
    <row r="992" ht="14.25" customHeight="1">
      <c r="D992" s="1"/>
    </row>
    <row r="993" ht="14.25" customHeight="1">
      <c r="D993" s="1"/>
    </row>
    <row r="994" ht="14.25" customHeight="1">
      <c r="D994" s="1"/>
    </row>
    <row r="995" ht="14.25" customHeight="1">
      <c r="D995" s="1"/>
    </row>
    <row r="996" ht="14.25" customHeight="1">
      <c r="D996" s="1"/>
    </row>
    <row r="997" ht="14.25" customHeight="1">
      <c r="D997" s="1"/>
    </row>
    <row r="998" ht="14.25" customHeight="1">
      <c r="D998" s="1"/>
    </row>
    <row r="999" ht="14.25" customHeight="1">
      <c r="D999" s="1"/>
    </row>
    <row r="1000" ht="14.25" customHeight="1">
      <c r="D1000" s="1"/>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1.71"/>
    <col customWidth="1" min="2" max="2" width="12.29"/>
    <col customWidth="1" min="3" max="3" width="8.71"/>
    <col customWidth="1" min="4" max="4" width="4.86"/>
    <col customWidth="1" min="5" max="5" width="12.29"/>
    <col customWidth="1" min="6" max="6" width="8.71"/>
    <col customWidth="1" min="7" max="26" width="2.86"/>
  </cols>
  <sheetData>
    <row r="1" ht="12.0" customHeight="1">
      <c r="A1" s="6"/>
      <c r="B1" s="7" t="s">
        <v>44</v>
      </c>
      <c r="D1" s="8"/>
      <c r="E1" s="7" t="s">
        <v>45</v>
      </c>
      <c r="G1" s="9"/>
      <c r="H1" s="9"/>
      <c r="I1" s="9"/>
      <c r="J1" s="9"/>
      <c r="K1" s="9"/>
      <c r="L1" s="9"/>
      <c r="M1" s="9"/>
      <c r="N1" s="9"/>
      <c r="O1" s="9"/>
      <c r="P1" s="9"/>
      <c r="Q1" s="9"/>
      <c r="R1" s="9"/>
      <c r="S1" s="9"/>
      <c r="T1" s="9"/>
      <c r="U1" s="9"/>
      <c r="V1" s="9"/>
      <c r="W1" s="9"/>
      <c r="X1" s="9"/>
      <c r="Y1" s="9"/>
      <c r="Z1" s="9"/>
    </row>
    <row r="2" ht="13.5" customHeight="1">
      <c r="A2" s="10" t="s">
        <v>46</v>
      </c>
      <c r="B2" s="11" t="s">
        <v>47</v>
      </c>
      <c r="C2" s="12" t="s">
        <v>48</v>
      </c>
      <c r="D2" s="12"/>
      <c r="E2" s="11" t="s">
        <v>47</v>
      </c>
      <c r="F2" s="12" t="s">
        <v>49</v>
      </c>
      <c r="G2" s="9"/>
      <c r="H2" s="9"/>
      <c r="I2" s="9"/>
      <c r="J2" s="9"/>
      <c r="K2" s="9"/>
      <c r="L2" s="9"/>
      <c r="M2" s="9"/>
      <c r="N2" s="9"/>
      <c r="O2" s="9"/>
      <c r="P2" s="9"/>
      <c r="Q2" s="9"/>
      <c r="R2" s="9"/>
      <c r="S2" s="9"/>
      <c r="T2" s="9"/>
      <c r="U2" s="9"/>
      <c r="V2" s="9"/>
      <c r="W2" s="9"/>
      <c r="X2" s="9"/>
      <c r="Y2" s="9"/>
      <c r="Z2" s="9"/>
    </row>
    <row r="3" ht="4.5" customHeight="1">
      <c r="A3" s="13"/>
      <c r="B3" s="9"/>
      <c r="C3" s="9"/>
      <c r="D3" s="9"/>
      <c r="E3" s="9"/>
      <c r="F3" s="9"/>
      <c r="G3" s="9"/>
      <c r="H3" s="9"/>
      <c r="I3" s="9"/>
      <c r="J3" s="9"/>
      <c r="K3" s="9"/>
      <c r="L3" s="9"/>
      <c r="M3" s="9"/>
      <c r="N3" s="9"/>
      <c r="O3" s="9"/>
      <c r="P3" s="9"/>
      <c r="Q3" s="9"/>
      <c r="R3" s="9"/>
      <c r="S3" s="9"/>
      <c r="T3" s="9"/>
      <c r="U3" s="9"/>
      <c r="V3" s="9"/>
      <c r="W3" s="9"/>
      <c r="X3" s="9"/>
      <c r="Y3" s="9"/>
      <c r="Z3" s="9"/>
    </row>
    <row r="4" ht="13.5" customHeight="1">
      <c r="A4" s="13" t="s">
        <v>50</v>
      </c>
      <c r="B4" s="14"/>
      <c r="C4" s="15">
        <v>34720.0</v>
      </c>
      <c r="D4" s="14"/>
      <c r="E4" s="14"/>
      <c r="F4" s="15">
        <v>39113.0</v>
      </c>
      <c r="G4" s="14"/>
      <c r="H4" s="14"/>
      <c r="I4" s="14"/>
      <c r="J4" s="14"/>
      <c r="K4" s="14"/>
      <c r="L4" s="14"/>
      <c r="M4" s="14"/>
      <c r="N4" s="14"/>
      <c r="O4" s="14"/>
      <c r="P4" s="14"/>
      <c r="Q4" s="14"/>
      <c r="R4" s="14"/>
      <c r="S4" s="14"/>
      <c r="T4" s="14"/>
      <c r="U4" s="14"/>
      <c r="V4" s="14"/>
      <c r="W4" s="14"/>
      <c r="X4" s="14"/>
      <c r="Y4" s="14"/>
      <c r="Z4" s="14"/>
    </row>
    <row r="5" ht="13.5" hidden="1" customHeight="1">
      <c r="A5" s="13" t="s">
        <v>51</v>
      </c>
      <c r="B5" s="16" t="str">
        <f>#REF!/$C$4</f>
        <v>#REF!</v>
      </c>
      <c r="C5" s="17"/>
      <c r="D5" s="17"/>
      <c r="E5" s="18" t="str">
        <f>B5*$F$4</f>
        <v>#REF!</v>
      </c>
      <c r="F5" s="17"/>
      <c r="G5" s="9"/>
      <c r="H5" s="9"/>
      <c r="I5" s="9"/>
      <c r="J5" s="9"/>
      <c r="K5" s="9"/>
      <c r="L5" s="9"/>
      <c r="M5" s="9"/>
      <c r="N5" s="9"/>
      <c r="O5" s="9"/>
      <c r="P5" s="9"/>
      <c r="Q5" s="9"/>
      <c r="R5" s="9"/>
      <c r="S5" s="9"/>
      <c r="T5" s="9"/>
      <c r="U5" s="9"/>
      <c r="V5" s="9"/>
      <c r="W5" s="9"/>
      <c r="X5" s="9"/>
      <c r="Y5" s="9"/>
      <c r="Z5" s="9"/>
    </row>
    <row r="6" ht="13.5" customHeight="1">
      <c r="A6" s="9"/>
      <c r="B6" s="9"/>
      <c r="C6" s="9"/>
      <c r="D6" s="9"/>
      <c r="E6" s="9"/>
      <c r="F6" s="9"/>
      <c r="G6" s="9"/>
      <c r="H6" s="9"/>
      <c r="I6" s="9"/>
      <c r="J6" s="9"/>
      <c r="K6" s="9"/>
      <c r="L6" s="9"/>
      <c r="M6" s="9"/>
      <c r="N6" s="9"/>
      <c r="O6" s="9"/>
      <c r="P6" s="9"/>
      <c r="Q6" s="9"/>
      <c r="R6" s="9"/>
      <c r="S6" s="9"/>
      <c r="T6" s="9"/>
      <c r="U6" s="9"/>
      <c r="V6" s="9"/>
      <c r="W6" s="9"/>
      <c r="X6" s="9"/>
      <c r="Y6" s="9"/>
      <c r="Z6" s="9"/>
    </row>
    <row r="7" ht="4.5" customHeight="1">
      <c r="A7" s="9"/>
      <c r="B7" s="9"/>
      <c r="C7" s="9"/>
      <c r="D7" s="9"/>
      <c r="E7" s="9"/>
      <c r="F7" s="9"/>
      <c r="G7" s="9"/>
      <c r="H7" s="9"/>
      <c r="I7" s="9"/>
      <c r="J7" s="9"/>
      <c r="K7" s="9"/>
      <c r="L7" s="9"/>
      <c r="M7" s="9"/>
      <c r="N7" s="9"/>
      <c r="O7" s="9"/>
      <c r="P7" s="9"/>
      <c r="Q7" s="9"/>
      <c r="R7" s="9"/>
      <c r="S7" s="9"/>
      <c r="T7" s="9"/>
      <c r="U7" s="9"/>
      <c r="V7" s="9"/>
      <c r="W7" s="9"/>
      <c r="X7" s="9"/>
      <c r="Y7" s="9"/>
      <c r="Z7" s="9"/>
    </row>
    <row r="8" ht="13.5" hidden="1" customHeight="1">
      <c r="A8" s="13" t="s">
        <v>52</v>
      </c>
      <c r="B8" s="19" t="str">
        <f>#REF!</f>
        <v>#REF!</v>
      </c>
      <c r="C8" s="17" t="str">
        <f t="shared" ref="C8:C10" si="1">B8/$C$4</f>
        <v>#REF!</v>
      </c>
      <c r="D8" s="17"/>
      <c r="E8" s="18" t="str">
        <f t="shared" ref="E8:E9" si="2">F8*$F$4</f>
        <v>#REF!</v>
      </c>
      <c r="F8" s="17" t="str">
        <f t="shared" ref="F8:F10" si="3">C8</f>
        <v>#REF!</v>
      </c>
      <c r="G8" s="9"/>
      <c r="H8" s="9"/>
      <c r="I8" s="9"/>
      <c r="J8" s="9"/>
      <c r="K8" s="9"/>
      <c r="L8" s="9"/>
      <c r="M8" s="9"/>
      <c r="N8" s="9"/>
      <c r="O8" s="9"/>
      <c r="P8" s="9"/>
      <c r="Q8" s="9"/>
      <c r="R8" s="9"/>
      <c r="S8" s="9"/>
      <c r="T8" s="9"/>
      <c r="U8" s="9"/>
      <c r="V8" s="9"/>
      <c r="W8" s="9"/>
      <c r="X8" s="9"/>
      <c r="Y8" s="9"/>
      <c r="Z8" s="9"/>
    </row>
    <row r="9" ht="13.5" customHeight="1">
      <c r="A9" s="9" t="s">
        <v>53</v>
      </c>
      <c r="B9" s="19">
        <v>10483.113606</v>
      </c>
      <c r="C9" s="17">
        <f t="shared" si="1"/>
        <v>0.3019329956</v>
      </c>
      <c r="D9" s="17"/>
      <c r="E9" s="18">
        <f t="shared" si="2"/>
        <v>11809.50526</v>
      </c>
      <c r="F9" s="17">
        <f t="shared" si="3"/>
        <v>0.3019329956</v>
      </c>
      <c r="G9" s="9"/>
      <c r="H9" s="9"/>
      <c r="I9" s="9"/>
      <c r="J9" s="9"/>
      <c r="K9" s="9"/>
      <c r="L9" s="9"/>
      <c r="M9" s="9"/>
      <c r="N9" s="9"/>
      <c r="O9" s="9"/>
      <c r="P9" s="9"/>
      <c r="Q9" s="9"/>
      <c r="R9" s="9"/>
      <c r="S9" s="9"/>
      <c r="T9" s="9"/>
      <c r="U9" s="9"/>
      <c r="V9" s="9"/>
      <c r="W9" s="9"/>
      <c r="X9" s="9"/>
      <c r="Y9" s="9"/>
      <c r="Z9" s="9"/>
    </row>
    <row r="10" ht="13.5" customHeight="1">
      <c r="A10" s="20" t="s">
        <v>54</v>
      </c>
      <c r="B10" s="21">
        <f>B9</f>
        <v>10483.11361</v>
      </c>
      <c r="C10" s="22">
        <f t="shared" si="1"/>
        <v>0.3019329956</v>
      </c>
      <c r="D10" s="22"/>
      <c r="E10" s="23">
        <f>E9</f>
        <v>11809.50526</v>
      </c>
      <c r="F10" s="22">
        <f t="shared" si="3"/>
        <v>0.3019329956</v>
      </c>
      <c r="G10" s="9"/>
      <c r="H10" s="9"/>
      <c r="I10" s="9"/>
      <c r="J10" s="9"/>
      <c r="K10" s="9"/>
      <c r="L10" s="9"/>
      <c r="M10" s="9"/>
      <c r="N10" s="9"/>
      <c r="O10" s="9"/>
      <c r="P10" s="9"/>
      <c r="Q10" s="9"/>
      <c r="R10" s="9"/>
      <c r="S10" s="9"/>
      <c r="T10" s="9"/>
      <c r="U10" s="9"/>
      <c r="V10" s="9"/>
      <c r="W10" s="9"/>
      <c r="X10" s="9"/>
      <c r="Y10" s="9"/>
      <c r="Z10" s="9"/>
    </row>
    <row r="11" ht="4.5" customHeight="1">
      <c r="A11" s="9"/>
      <c r="B11" s="9"/>
      <c r="C11" s="9"/>
      <c r="D11" s="9"/>
      <c r="E11" s="9"/>
      <c r="F11" s="24"/>
      <c r="G11" s="9"/>
      <c r="H11" s="9"/>
      <c r="I11" s="9"/>
      <c r="J11" s="9"/>
      <c r="K11" s="9"/>
      <c r="L11" s="9"/>
      <c r="M11" s="9"/>
      <c r="N11" s="9"/>
      <c r="O11" s="9"/>
      <c r="P11" s="9"/>
      <c r="Q11" s="9"/>
      <c r="R11" s="9"/>
      <c r="S11" s="9"/>
      <c r="T11" s="9"/>
      <c r="U11" s="9"/>
      <c r="V11" s="9"/>
      <c r="W11" s="9"/>
      <c r="X11" s="9"/>
      <c r="Y11" s="9"/>
      <c r="Z11" s="9"/>
    </row>
    <row r="12" ht="13.5" customHeight="1">
      <c r="A12" s="13" t="s">
        <v>55</v>
      </c>
      <c r="B12" s="19">
        <v>30315.0</v>
      </c>
      <c r="C12" s="17">
        <f>B12/$C$4</f>
        <v>0.8731278802</v>
      </c>
      <c r="D12" s="17"/>
      <c r="E12" s="18">
        <f>((F12)*$F$4)</f>
        <v>13689.55</v>
      </c>
      <c r="F12" s="17">
        <v>0.35</v>
      </c>
      <c r="G12" s="9"/>
      <c r="H12" s="9"/>
      <c r="I12" s="9"/>
      <c r="J12" s="9"/>
      <c r="K12" s="9"/>
      <c r="L12" s="9"/>
      <c r="M12" s="9"/>
      <c r="N12" s="9"/>
      <c r="O12" s="9"/>
      <c r="P12" s="9"/>
      <c r="Q12" s="9"/>
      <c r="R12" s="9"/>
      <c r="S12" s="9"/>
      <c r="T12" s="9"/>
      <c r="U12" s="9"/>
      <c r="V12" s="9"/>
      <c r="W12" s="9"/>
      <c r="X12" s="9"/>
      <c r="Y12" s="9"/>
      <c r="Z12" s="9"/>
    </row>
    <row r="13" ht="13.5" customHeight="1">
      <c r="A13" s="13"/>
      <c r="B13" s="19"/>
      <c r="C13" s="17"/>
      <c r="D13" s="17"/>
      <c r="E13" s="18"/>
      <c r="F13" s="17"/>
      <c r="G13" s="9"/>
      <c r="H13" s="9"/>
      <c r="I13" s="9"/>
      <c r="J13" s="9"/>
      <c r="K13" s="9"/>
      <c r="L13" s="9"/>
      <c r="M13" s="9"/>
      <c r="N13" s="9"/>
      <c r="O13" s="9"/>
      <c r="P13" s="9"/>
      <c r="Q13" s="9"/>
      <c r="R13" s="9"/>
      <c r="S13" s="9"/>
      <c r="T13" s="9"/>
      <c r="U13" s="9"/>
      <c r="V13" s="9"/>
      <c r="W13" s="9"/>
      <c r="X13" s="9"/>
      <c r="Y13" s="9"/>
      <c r="Z13" s="9"/>
    </row>
    <row r="14" ht="13.5" customHeight="1">
      <c r="A14" s="13" t="s">
        <v>56</v>
      </c>
      <c r="B14" s="19">
        <v>735.0</v>
      </c>
      <c r="C14" s="17">
        <f t="shared" ref="C14:C17" si="4">B14/$C$4</f>
        <v>0.02116935484</v>
      </c>
      <c r="D14" s="17"/>
      <c r="E14" s="18">
        <v>735.0</v>
      </c>
      <c r="F14" s="17">
        <f>E14/$F$4</f>
        <v>0.01879170608</v>
      </c>
      <c r="G14" s="9"/>
      <c r="H14" s="9"/>
      <c r="I14" s="9"/>
      <c r="J14" s="9"/>
      <c r="K14" s="9"/>
      <c r="L14" s="9"/>
      <c r="M14" s="9"/>
      <c r="N14" s="9"/>
      <c r="O14" s="9"/>
      <c r="P14" s="9"/>
      <c r="Q14" s="9"/>
      <c r="R14" s="9"/>
      <c r="S14" s="9"/>
      <c r="T14" s="9"/>
      <c r="U14" s="9"/>
      <c r="V14" s="9"/>
      <c r="W14" s="9"/>
      <c r="X14" s="9"/>
      <c r="Y14" s="9"/>
      <c r="Z14" s="9"/>
    </row>
    <row r="15" ht="13.5" customHeight="1">
      <c r="A15" s="13" t="s">
        <v>57</v>
      </c>
      <c r="B15" s="19">
        <v>35000.0</v>
      </c>
      <c r="C15" s="17">
        <f t="shared" si="4"/>
        <v>1.008064516</v>
      </c>
      <c r="D15" s="17"/>
      <c r="E15" s="18">
        <f t="shared" ref="E15:E16" si="5">F15*$F$4</f>
        <v>39428.42742</v>
      </c>
      <c r="F15" s="17">
        <f t="shared" ref="F15:F16" si="6">C15</f>
        <v>1.008064516</v>
      </c>
      <c r="G15" s="9"/>
      <c r="H15" s="9"/>
      <c r="I15" s="9"/>
      <c r="J15" s="9"/>
      <c r="K15" s="9"/>
      <c r="L15" s="9"/>
      <c r="M15" s="9"/>
      <c r="N15" s="9"/>
      <c r="O15" s="9"/>
      <c r="P15" s="9"/>
      <c r="Q15" s="9"/>
      <c r="R15" s="9"/>
      <c r="S15" s="9"/>
      <c r="T15" s="9"/>
      <c r="U15" s="9"/>
      <c r="V15" s="9"/>
      <c r="W15" s="9"/>
      <c r="X15" s="9"/>
      <c r="Y15" s="9"/>
      <c r="Z15" s="9"/>
    </row>
    <row r="16" ht="13.5" customHeight="1">
      <c r="A16" s="13" t="s">
        <v>58</v>
      </c>
      <c r="B16" s="19">
        <v>41200.0</v>
      </c>
      <c r="C16" s="17">
        <f t="shared" si="4"/>
        <v>1.186635945</v>
      </c>
      <c r="D16" s="17"/>
      <c r="E16" s="18">
        <f t="shared" si="5"/>
        <v>46412.89171</v>
      </c>
      <c r="F16" s="17">
        <f t="shared" si="6"/>
        <v>1.186635945</v>
      </c>
      <c r="G16" s="9"/>
      <c r="H16" s="9"/>
      <c r="I16" s="9"/>
      <c r="J16" s="9"/>
      <c r="K16" s="9"/>
      <c r="L16" s="9"/>
      <c r="M16" s="9"/>
      <c r="N16" s="9"/>
      <c r="O16" s="9"/>
      <c r="P16" s="9"/>
      <c r="Q16" s="9"/>
      <c r="R16" s="9"/>
      <c r="S16" s="9"/>
      <c r="T16" s="9"/>
      <c r="U16" s="9"/>
      <c r="V16" s="9"/>
      <c r="W16" s="9"/>
      <c r="X16" s="9"/>
      <c r="Y16" s="9"/>
      <c r="Z16" s="9"/>
    </row>
    <row r="17" ht="13.5" customHeight="1">
      <c r="A17" s="25" t="s">
        <v>59</v>
      </c>
      <c r="B17" s="21">
        <f>SUM(B12:B16)</f>
        <v>107250</v>
      </c>
      <c r="C17" s="22">
        <f t="shared" si="4"/>
        <v>3.088997696</v>
      </c>
      <c r="D17" s="22"/>
      <c r="E17" s="23">
        <f>SUM(E12:E16)</f>
        <v>100265.8691</v>
      </c>
      <c r="F17" s="22">
        <f>E17/F4</f>
        <v>2.563492167</v>
      </c>
      <c r="G17" s="14"/>
      <c r="H17" s="14"/>
      <c r="I17" s="14"/>
      <c r="J17" s="14"/>
      <c r="K17" s="14"/>
      <c r="L17" s="14"/>
      <c r="M17" s="14"/>
      <c r="N17" s="14"/>
      <c r="O17" s="14"/>
      <c r="P17" s="14"/>
      <c r="Q17" s="14"/>
      <c r="R17" s="14"/>
      <c r="S17" s="14"/>
      <c r="T17" s="14"/>
      <c r="U17" s="14"/>
      <c r="V17" s="14"/>
      <c r="W17" s="14"/>
      <c r="X17" s="14"/>
      <c r="Y17" s="14"/>
      <c r="Z17" s="14"/>
    </row>
    <row r="18" ht="4.5" customHeight="1">
      <c r="A18" s="13"/>
      <c r="B18" s="19"/>
      <c r="C18" s="17"/>
      <c r="D18" s="17"/>
      <c r="E18" s="18"/>
      <c r="F18" s="17"/>
      <c r="G18" s="9"/>
      <c r="H18" s="9"/>
      <c r="I18" s="9"/>
      <c r="J18" s="9"/>
      <c r="K18" s="9"/>
      <c r="L18" s="9"/>
      <c r="M18" s="9"/>
      <c r="N18" s="9"/>
      <c r="O18" s="9"/>
      <c r="P18" s="9"/>
      <c r="Q18" s="9"/>
      <c r="R18" s="9"/>
      <c r="S18" s="9"/>
      <c r="T18" s="9"/>
      <c r="U18" s="9"/>
      <c r="V18" s="9"/>
      <c r="W18" s="9"/>
      <c r="X18" s="9"/>
      <c r="Y18" s="9"/>
      <c r="Z18" s="9"/>
    </row>
    <row r="19" ht="13.5" customHeight="1">
      <c r="A19" s="9" t="s">
        <v>60</v>
      </c>
      <c r="B19" s="19">
        <v>600.0</v>
      </c>
      <c r="C19" s="17">
        <f t="shared" ref="C19:C29" si="7">B19/$C$4</f>
        <v>0.01728110599</v>
      </c>
      <c r="D19" s="17"/>
      <c r="E19" s="18">
        <v>0.0</v>
      </c>
      <c r="F19" s="17">
        <v>0.0</v>
      </c>
      <c r="G19" s="9"/>
      <c r="H19" s="9"/>
      <c r="I19" s="9"/>
      <c r="J19" s="9"/>
      <c r="K19" s="9"/>
      <c r="L19" s="9"/>
      <c r="M19" s="9"/>
      <c r="N19" s="9"/>
      <c r="O19" s="9"/>
      <c r="P19" s="9"/>
      <c r="Q19" s="9"/>
      <c r="R19" s="9"/>
      <c r="S19" s="9"/>
      <c r="T19" s="9"/>
      <c r="U19" s="9"/>
      <c r="V19" s="9"/>
      <c r="W19" s="9"/>
      <c r="X19" s="9"/>
      <c r="Y19" s="9"/>
      <c r="Z19" s="9"/>
    </row>
    <row r="20" ht="13.5" customHeight="1">
      <c r="A20" s="9" t="s">
        <v>61</v>
      </c>
      <c r="B20" s="19">
        <v>4205.3149</v>
      </c>
      <c r="C20" s="17">
        <f t="shared" si="7"/>
        <v>0.1211208209</v>
      </c>
      <c r="D20" s="17"/>
      <c r="E20" s="18">
        <v>0.0</v>
      </c>
      <c r="F20" s="17">
        <v>0.0</v>
      </c>
      <c r="G20" s="14"/>
      <c r="H20" s="14"/>
      <c r="I20" s="14"/>
      <c r="J20" s="14"/>
      <c r="K20" s="14"/>
      <c r="L20" s="14"/>
      <c r="M20" s="14"/>
      <c r="N20" s="14"/>
      <c r="O20" s="14"/>
      <c r="P20" s="14"/>
      <c r="Q20" s="14"/>
      <c r="R20" s="14"/>
      <c r="S20" s="14"/>
      <c r="T20" s="14"/>
      <c r="U20" s="14"/>
      <c r="V20" s="14"/>
      <c r="W20" s="14"/>
      <c r="X20" s="14"/>
      <c r="Y20" s="14"/>
      <c r="Z20" s="14"/>
    </row>
    <row r="21" ht="13.5" customHeight="1">
      <c r="A21" s="9" t="s">
        <v>62</v>
      </c>
      <c r="B21" s="19">
        <v>1545.0</v>
      </c>
      <c r="C21" s="17">
        <f t="shared" si="7"/>
        <v>0.04449884793</v>
      </c>
      <c r="D21" s="17"/>
      <c r="E21" s="18">
        <f>F21*$F$4</f>
        <v>1740.483439</v>
      </c>
      <c r="F21" s="17">
        <f>C21</f>
        <v>0.04449884793</v>
      </c>
      <c r="G21" s="14"/>
      <c r="H21" s="14"/>
      <c r="I21" s="14"/>
      <c r="J21" s="14"/>
      <c r="K21" s="14"/>
      <c r="L21" s="14"/>
      <c r="M21" s="14"/>
      <c r="N21" s="14"/>
      <c r="O21" s="14"/>
      <c r="P21" s="14"/>
      <c r="Q21" s="14"/>
      <c r="R21" s="14"/>
      <c r="S21" s="14"/>
      <c r="T21" s="14"/>
      <c r="U21" s="14"/>
      <c r="V21" s="14"/>
      <c r="W21" s="14"/>
      <c r="X21" s="14"/>
      <c r="Y21" s="14"/>
      <c r="Z21" s="14"/>
    </row>
    <row r="22" ht="13.5" customHeight="1">
      <c r="A22" s="9" t="s">
        <v>63</v>
      </c>
      <c r="B22" s="19">
        <v>900.0</v>
      </c>
      <c r="C22" s="17">
        <f t="shared" si="7"/>
        <v>0.02592165899</v>
      </c>
      <c r="D22" s="17"/>
      <c r="E22" s="18">
        <v>0.0</v>
      </c>
      <c r="F22" s="17">
        <v>0.0</v>
      </c>
      <c r="G22" s="14"/>
      <c r="H22" s="14"/>
      <c r="I22" s="14"/>
      <c r="J22" s="14"/>
      <c r="K22" s="14"/>
      <c r="L22" s="14"/>
      <c r="M22" s="14"/>
      <c r="N22" s="14"/>
      <c r="O22" s="14"/>
      <c r="P22" s="14"/>
      <c r="Q22" s="14"/>
      <c r="R22" s="14"/>
      <c r="S22" s="14"/>
      <c r="T22" s="14"/>
      <c r="U22" s="14"/>
      <c r="V22" s="14"/>
      <c r="W22" s="14"/>
      <c r="X22" s="14"/>
      <c r="Y22" s="14"/>
      <c r="Z22" s="14"/>
    </row>
    <row r="23" ht="13.5" customHeight="1">
      <c r="A23" s="9" t="s">
        <v>64</v>
      </c>
      <c r="B23" s="19">
        <v>350.0</v>
      </c>
      <c r="C23" s="17">
        <f t="shared" si="7"/>
        <v>0.01008064516</v>
      </c>
      <c r="D23" s="17"/>
      <c r="E23" s="18">
        <v>350.0</v>
      </c>
      <c r="F23" s="17">
        <f t="shared" ref="F23:F24" si="8">C23</f>
        <v>0.01008064516</v>
      </c>
      <c r="G23" s="14"/>
      <c r="H23" s="14"/>
      <c r="I23" s="14"/>
      <c r="J23" s="14"/>
      <c r="K23" s="14"/>
      <c r="L23" s="14"/>
      <c r="M23" s="14"/>
      <c r="N23" s="14"/>
      <c r="O23" s="14"/>
      <c r="P23" s="14"/>
      <c r="Q23" s="14"/>
      <c r="R23" s="14"/>
      <c r="S23" s="14"/>
      <c r="T23" s="14"/>
      <c r="U23" s="14"/>
      <c r="V23" s="14"/>
      <c r="W23" s="14"/>
      <c r="X23" s="14"/>
      <c r="Y23" s="14"/>
      <c r="Z23" s="14"/>
    </row>
    <row r="24" ht="13.5" customHeight="1">
      <c r="A24" s="9" t="s">
        <v>65</v>
      </c>
      <c r="B24" s="19">
        <v>2000.0</v>
      </c>
      <c r="C24" s="17">
        <f t="shared" si="7"/>
        <v>0.05760368664</v>
      </c>
      <c r="D24" s="17"/>
      <c r="E24" s="18">
        <f>F24*$F$4</f>
        <v>2253.052995</v>
      </c>
      <c r="F24" s="17">
        <f t="shared" si="8"/>
        <v>0.05760368664</v>
      </c>
      <c r="G24" s="14"/>
      <c r="H24" s="14"/>
      <c r="I24" s="14"/>
      <c r="J24" s="14"/>
      <c r="K24" s="14"/>
      <c r="L24" s="14"/>
      <c r="M24" s="14"/>
      <c r="N24" s="14"/>
      <c r="O24" s="14"/>
      <c r="P24" s="14"/>
      <c r="Q24" s="14"/>
      <c r="R24" s="14"/>
      <c r="S24" s="14"/>
      <c r="T24" s="14"/>
      <c r="U24" s="14"/>
      <c r="V24" s="14"/>
      <c r="W24" s="14"/>
      <c r="X24" s="14"/>
      <c r="Y24" s="14"/>
      <c r="Z24" s="14"/>
    </row>
    <row r="25" ht="13.5" customHeight="1">
      <c r="A25" s="9" t="s">
        <v>66</v>
      </c>
      <c r="B25" s="19">
        <v>6250.0</v>
      </c>
      <c r="C25" s="17">
        <f t="shared" si="7"/>
        <v>0.1800115207</v>
      </c>
      <c r="D25" s="17"/>
      <c r="E25" s="18">
        <v>0.0</v>
      </c>
      <c r="F25" s="17">
        <v>0.0</v>
      </c>
      <c r="G25" s="14"/>
      <c r="H25" s="14"/>
      <c r="I25" s="14"/>
      <c r="J25" s="14"/>
      <c r="K25" s="14"/>
      <c r="L25" s="14"/>
      <c r="M25" s="14"/>
      <c r="N25" s="14"/>
      <c r="O25" s="14"/>
      <c r="P25" s="14"/>
      <c r="Q25" s="14"/>
      <c r="R25" s="14"/>
      <c r="S25" s="14"/>
      <c r="T25" s="14"/>
      <c r="U25" s="14"/>
      <c r="V25" s="14"/>
      <c r="W25" s="14"/>
      <c r="X25" s="14"/>
      <c r="Y25" s="14"/>
      <c r="Z25" s="14"/>
    </row>
    <row r="26" ht="13.5" customHeight="1">
      <c r="A26" s="9" t="s">
        <v>67</v>
      </c>
      <c r="B26" s="19">
        <v>14450.0</v>
      </c>
      <c r="C26" s="17">
        <f t="shared" si="7"/>
        <v>0.4161866359</v>
      </c>
      <c r="D26" s="17"/>
      <c r="E26" s="18">
        <f>F26*$F$4</f>
        <v>4069.576973</v>
      </c>
      <c r="F26" s="17">
        <f>(C26)*25%</f>
        <v>0.104046659</v>
      </c>
      <c r="G26" s="14"/>
      <c r="H26" s="14"/>
      <c r="I26" s="14"/>
      <c r="J26" s="14"/>
      <c r="K26" s="14"/>
      <c r="L26" s="14"/>
      <c r="M26" s="14"/>
      <c r="N26" s="14"/>
      <c r="O26" s="14"/>
      <c r="P26" s="14"/>
      <c r="Q26" s="14"/>
      <c r="R26" s="14"/>
      <c r="S26" s="14"/>
      <c r="T26" s="14"/>
      <c r="U26" s="14"/>
      <c r="V26" s="14"/>
      <c r="W26" s="14"/>
      <c r="X26" s="14"/>
      <c r="Y26" s="14"/>
      <c r="Z26" s="14"/>
    </row>
    <row r="27" ht="13.5" customHeight="1">
      <c r="A27" s="9" t="s">
        <v>68</v>
      </c>
      <c r="B27" s="19">
        <v>1650.0</v>
      </c>
      <c r="C27" s="17">
        <f t="shared" si="7"/>
        <v>0.04752304147</v>
      </c>
      <c r="D27" s="17"/>
      <c r="E27" s="18">
        <v>1650.0</v>
      </c>
      <c r="F27" s="17">
        <f>E27/F4</f>
        <v>0.04218546263</v>
      </c>
      <c r="G27" s="14"/>
      <c r="H27" s="14"/>
      <c r="I27" s="14"/>
      <c r="J27" s="14"/>
      <c r="K27" s="14"/>
      <c r="L27" s="14"/>
      <c r="M27" s="14"/>
      <c r="N27" s="14"/>
      <c r="O27" s="14"/>
      <c r="P27" s="14"/>
      <c r="Q27" s="14"/>
      <c r="R27" s="14"/>
      <c r="S27" s="14"/>
      <c r="T27" s="14"/>
      <c r="U27" s="14"/>
      <c r="V27" s="14"/>
      <c r="W27" s="14"/>
      <c r="X27" s="14"/>
      <c r="Y27" s="14"/>
      <c r="Z27" s="14"/>
    </row>
    <row r="28" ht="13.5" customHeight="1">
      <c r="A28" s="9" t="s">
        <v>69</v>
      </c>
      <c r="B28" s="19">
        <v>660.0</v>
      </c>
      <c r="C28" s="17">
        <f t="shared" si="7"/>
        <v>0.01900921659</v>
      </c>
      <c r="D28" s="17"/>
      <c r="E28" s="18">
        <f>F28*$F$4</f>
        <v>743.5074885</v>
      </c>
      <c r="F28" s="17">
        <f>C28</f>
        <v>0.01900921659</v>
      </c>
      <c r="G28" s="14"/>
      <c r="H28" s="14"/>
      <c r="I28" s="14"/>
      <c r="J28" s="14"/>
      <c r="K28" s="14"/>
      <c r="L28" s="14"/>
      <c r="M28" s="14"/>
      <c r="N28" s="14"/>
      <c r="O28" s="14"/>
      <c r="P28" s="14"/>
      <c r="Q28" s="14"/>
      <c r="R28" s="14"/>
      <c r="S28" s="14"/>
      <c r="T28" s="14"/>
      <c r="U28" s="14"/>
      <c r="V28" s="14"/>
      <c r="W28" s="14"/>
      <c r="X28" s="14"/>
      <c r="Y28" s="14"/>
      <c r="Z28" s="14"/>
    </row>
    <row r="29" ht="13.5" customHeight="1">
      <c r="A29" s="20" t="s">
        <v>70</v>
      </c>
      <c r="B29" s="21">
        <f>SUM(B19:B28)</f>
        <v>32610.3149</v>
      </c>
      <c r="C29" s="22">
        <f t="shared" si="7"/>
        <v>0.9392371803</v>
      </c>
      <c r="D29" s="22"/>
      <c r="E29" s="21">
        <f>SUM(E19:E28)</f>
        <v>10806.6209</v>
      </c>
      <c r="F29" s="22">
        <f>E29/$F$4</f>
        <v>0.2762923042</v>
      </c>
      <c r="G29" s="14"/>
      <c r="H29" s="14"/>
      <c r="I29" s="14"/>
      <c r="J29" s="14"/>
      <c r="K29" s="14"/>
      <c r="L29" s="14"/>
      <c r="M29" s="14"/>
      <c r="N29" s="14"/>
      <c r="O29" s="14"/>
      <c r="P29" s="14"/>
      <c r="Q29" s="14"/>
      <c r="R29" s="14"/>
      <c r="S29" s="14"/>
      <c r="T29" s="14"/>
      <c r="U29" s="14"/>
      <c r="V29" s="14"/>
      <c r="W29" s="14"/>
      <c r="X29" s="14"/>
      <c r="Y29" s="14"/>
      <c r="Z29" s="14"/>
    </row>
    <row r="30" ht="4.5" customHeight="1">
      <c r="A30" s="26"/>
      <c r="B30" s="14"/>
      <c r="C30" s="14"/>
      <c r="D30" s="14"/>
      <c r="E30" s="14"/>
      <c r="F30" s="27"/>
      <c r="G30" s="14"/>
      <c r="H30" s="14"/>
      <c r="I30" s="14"/>
      <c r="J30" s="14"/>
      <c r="K30" s="14"/>
      <c r="L30" s="14"/>
      <c r="M30" s="14"/>
      <c r="N30" s="14"/>
      <c r="O30" s="14"/>
      <c r="P30" s="14"/>
      <c r="Q30" s="14"/>
      <c r="R30" s="14"/>
      <c r="S30" s="14"/>
      <c r="T30" s="14"/>
      <c r="U30" s="14"/>
      <c r="V30" s="14"/>
      <c r="W30" s="14"/>
      <c r="X30" s="14"/>
      <c r="Y30" s="14"/>
      <c r="Z30" s="14"/>
    </row>
    <row r="31" ht="13.5" customHeight="1">
      <c r="A31" s="9" t="s">
        <v>71</v>
      </c>
      <c r="B31" s="19">
        <v>200.0</v>
      </c>
      <c r="C31" s="17">
        <f t="shared" ref="C31:C38" si="9">B31/$C$4</f>
        <v>0.005760368664</v>
      </c>
      <c r="D31" s="17"/>
      <c r="E31" s="18">
        <v>200.0</v>
      </c>
      <c r="F31" s="17">
        <f t="shared" ref="F31:F38" si="10">E31/$F$4</f>
        <v>0.00511338941</v>
      </c>
      <c r="G31" s="9"/>
      <c r="H31" s="9"/>
      <c r="I31" s="9"/>
      <c r="J31" s="9"/>
      <c r="K31" s="9"/>
      <c r="L31" s="9"/>
      <c r="M31" s="9"/>
      <c r="N31" s="9"/>
      <c r="O31" s="9"/>
      <c r="P31" s="9"/>
      <c r="Q31" s="9"/>
      <c r="R31" s="9"/>
      <c r="S31" s="9"/>
      <c r="T31" s="9"/>
      <c r="U31" s="9"/>
      <c r="V31" s="9"/>
      <c r="W31" s="9"/>
      <c r="X31" s="9"/>
      <c r="Y31" s="9"/>
      <c r="Z31" s="9"/>
    </row>
    <row r="32" ht="13.5" customHeight="1">
      <c r="A32" s="9" t="s">
        <v>72</v>
      </c>
      <c r="B32" s="19">
        <v>3600.0</v>
      </c>
      <c r="C32" s="17">
        <f t="shared" si="9"/>
        <v>0.1036866359</v>
      </c>
      <c r="D32" s="17"/>
      <c r="E32" s="18">
        <v>1800.0</v>
      </c>
      <c r="F32" s="17">
        <f t="shared" si="10"/>
        <v>0.04602050469</v>
      </c>
      <c r="G32" s="9"/>
      <c r="H32" s="9"/>
      <c r="I32" s="9"/>
      <c r="J32" s="9"/>
      <c r="K32" s="9"/>
      <c r="L32" s="9"/>
      <c r="M32" s="9"/>
      <c r="N32" s="9"/>
      <c r="O32" s="9"/>
      <c r="P32" s="9"/>
      <c r="Q32" s="9"/>
      <c r="R32" s="9"/>
      <c r="S32" s="9"/>
      <c r="T32" s="9"/>
      <c r="U32" s="9"/>
      <c r="V32" s="9"/>
      <c r="W32" s="9"/>
      <c r="X32" s="9"/>
      <c r="Y32" s="9"/>
      <c r="Z32" s="9"/>
    </row>
    <row r="33" ht="13.5" customHeight="1">
      <c r="A33" s="9" t="s">
        <v>73</v>
      </c>
      <c r="B33" s="19">
        <v>840.0</v>
      </c>
      <c r="C33" s="17">
        <f t="shared" si="9"/>
        <v>0.02419354839</v>
      </c>
      <c r="D33" s="17"/>
      <c r="E33" s="18">
        <v>850.0</v>
      </c>
      <c r="F33" s="17">
        <f t="shared" si="10"/>
        <v>0.02173190499</v>
      </c>
      <c r="G33" s="9"/>
      <c r="H33" s="9"/>
      <c r="I33" s="9"/>
      <c r="J33" s="9"/>
      <c r="K33" s="9"/>
      <c r="L33" s="9"/>
      <c r="M33" s="9"/>
      <c r="N33" s="9"/>
      <c r="O33" s="9"/>
      <c r="P33" s="9"/>
      <c r="Q33" s="9"/>
      <c r="R33" s="9"/>
      <c r="S33" s="9"/>
      <c r="T33" s="9"/>
      <c r="U33" s="9"/>
      <c r="V33" s="9"/>
      <c r="W33" s="9"/>
      <c r="X33" s="9"/>
      <c r="Y33" s="9"/>
      <c r="Z33" s="9"/>
    </row>
    <row r="34" ht="13.5" customHeight="1">
      <c r="A34" s="9" t="s">
        <v>74</v>
      </c>
      <c r="B34" s="19">
        <v>991.92</v>
      </c>
      <c r="C34" s="17">
        <f t="shared" si="9"/>
        <v>0.02856912442</v>
      </c>
      <c r="D34" s="17"/>
      <c r="E34" s="18">
        <v>1000.0</v>
      </c>
      <c r="F34" s="17">
        <f t="shared" si="10"/>
        <v>0.02556694705</v>
      </c>
      <c r="G34" s="9"/>
      <c r="H34" s="9"/>
      <c r="I34" s="9"/>
      <c r="J34" s="9"/>
      <c r="K34" s="9"/>
      <c r="L34" s="9"/>
      <c r="M34" s="9"/>
      <c r="N34" s="9"/>
      <c r="O34" s="9"/>
      <c r="P34" s="9"/>
      <c r="Q34" s="9"/>
      <c r="R34" s="9"/>
      <c r="S34" s="9"/>
      <c r="T34" s="9"/>
      <c r="U34" s="9"/>
      <c r="V34" s="9"/>
      <c r="W34" s="9"/>
      <c r="X34" s="9"/>
      <c r="Y34" s="9"/>
      <c r="Z34" s="9"/>
    </row>
    <row r="35" ht="13.5" customHeight="1">
      <c r="A35" s="9" t="s">
        <v>75</v>
      </c>
      <c r="B35" s="19">
        <v>250.0</v>
      </c>
      <c r="C35" s="17">
        <f t="shared" si="9"/>
        <v>0.007200460829</v>
      </c>
      <c r="D35" s="17"/>
      <c r="E35" s="18">
        <v>250.0</v>
      </c>
      <c r="F35" s="17">
        <f t="shared" si="10"/>
        <v>0.006391736763</v>
      </c>
      <c r="G35" s="9"/>
      <c r="H35" s="9"/>
      <c r="I35" s="9"/>
      <c r="J35" s="9"/>
      <c r="K35" s="9"/>
      <c r="L35" s="9"/>
      <c r="M35" s="9"/>
      <c r="N35" s="9"/>
      <c r="O35" s="9"/>
      <c r="P35" s="9"/>
      <c r="Q35" s="9"/>
      <c r="R35" s="9"/>
      <c r="S35" s="9"/>
      <c r="T35" s="9"/>
      <c r="U35" s="9"/>
      <c r="V35" s="9"/>
      <c r="W35" s="9"/>
      <c r="X35" s="9"/>
      <c r="Y35" s="9"/>
      <c r="Z35" s="9"/>
    </row>
    <row r="36" ht="13.5" customHeight="1">
      <c r="A36" s="9" t="s">
        <v>76</v>
      </c>
      <c r="B36" s="19">
        <v>50.0</v>
      </c>
      <c r="C36" s="17">
        <f t="shared" si="9"/>
        <v>0.001440092166</v>
      </c>
      <c r="D36" s="17"/>
      <c r="E36" s="18">
        <v>50.0</v>
      </c>
      <c r="F36" s="17">
        <f t="shared" si="10"/>
        <v>0.001278347353</v>
      </c>
      <c r="G36" s="9"/>
      <c r="H36" s="9"/>
      <c r="I36" s="9"/>
      <c r="J36" s="9"/>
      <c r="K36" s="9"/>
      <c r="L36" s="9"/>
      <c r="M36" s="9"/>
      <c r="N36" s="9"/>
      <c r="O36" s="9"/>
      <c r="P36" s="9"/>
      <c r="Q36" s="9"/>
      <c r="R36" s="9"/>
      <c r="S36" s="9"/>
      <c r="T36" s="9"/>
      <c r="U36" s="9"/>
      <c r="V36" s="9"/>
      <c r="W36" s="9"/>
      <c r="X36" s="9"/>
      <c r="Y36" s="9"/>
      <c r="Z36" s="9"/>
    </row>
    <row r="37" ht="13.5" customHeight="1">
      <c r="A37" s="9" t="s">
        <v>77</v>
      </c>
      <c r="B37" s="19">
        <v>5540.82</v>
      </c>
      <c r="C37" s="17">
        <f t="shared" si="9"/>
        <v>0.1595858295</v>
      </c>
      <c r="D37" s="17"/>
      <c r="E37" s="18">
        <v>5550.0</v>
      </c>
      <c r="F37" s="17">
        <f t="shared" si="10"/>
        <v>0.1418965561</v>
      </c>
      <c r="G37" s="9"/>
      <c r="H37" s="9"/>
      <c r="I37" s="9"/>
      <c r="J37" s="9"/>
      <c r="K37" s="9"/>
      <c r="L37" s="9"/>
      <c r="M37" s="9"/>
      <c r="N37" s="9"/>
      <c r="O37" s="9"/>
      <c r="P37" s="9"/>
      <c r="Q37" s="9"/>
      <c r="R37" s="9"/>
      <c r="S37" s="9"/>
      <c r="T37" s="9"/>
      <c r="U37" s="9"/>
      <c r="V37" s="9"/>
      <c r="W37" s="9"/>
      <c r="X37" s="9"/>
      <c r="Y37" s="9"/>
      <c r="Z37" s="9"/>
    </row>
    <row r="38" ht="13.5" customHeight="1">
      <c r="A38" s="20" t="s">
        <v>78</v>
      </c>
      <c r="B38" s="23">
        <f>SUM(B31:B37)</f>
        <v>11472.74</v>
      </c>
      <c r="C38" s="22">
        <f t="shared" si="9"/>
        <v>0.3304360599</v>
      </c>
      <c r="D38" s="22"/>
      <c r="E38" s="23">
        <f>SUM(E31:E37)</f>
        <v>9700</v>
      </c>
      <c r="F38" s="22">
        <f t="shared" si="10"/>
        <v>0.2479993864</v>
      </c>
      <c r="G38" s="9"/>
      <c r="H38" s="9"/>
      <c r="I38" s="9"/>
      <c r="J38" s="9"/>
      <c r="K38" s="9"/>
      <c r="L38" s="9"/>
      <c r="M38" s="9"/>
      <c r="N38" s="9"/>
      <c r="O38" s="9"/>
      <c r="P38" s="9"/>
      <c r="Q38" s="9"/>
      <c r="R38" s="9"/>
      <c r="S38" s="9"/>
      <c r="T38" s="9"/>
      <c r="U38" s="9"/>
      <c r="V38" s="9"/>
      <c r="W38" s="9"/>
      <c r="X38" s="9"/>
      <c r="Y38" s="9"/>
      <c r="Z38" s="9"/>
    </row>
    <row r="39" ht="4.5" customHeight="1">
      <c r="A39" s="9"/>
      <c r="B39" s="9"/>
      <c r="C39" s="9"/>
      <c r="D39" s="9"/>
      <c r="E39" s="9"/>
      <c r="F39" s="24"/>
      <c r="G39" s="9"/>
      <c r="H39" s="9"/>
      <c r="I39" s="9"/>
      <c r="J39" s="9"/>
      <c r="K39" s="9"/>
      <c r="L39" s="9"/>
      <c r="M39" s="9"/>
      <c r="N39" s="9"/>
      <c r="O39" s="9"/>
      <c r="P39" s="9"/>
      <c r="Q39" s="9"/>
      <c r="R39" s="9"/>
      <c r="S39" s="9"/>
      <c r="T39" s="9"/>
      <c r="U39" s="9"/>
      <c r="V39" s="9"/>
      <c r="W39" s="9"/>
      <c r="X39" s="9"/>
      <c r="Y39" s="9"/>
      <c r="Z39" s="9"/>
    </row>
    <row r="40" ht="13.5" customHeight="1">
      <c r="A40" s="9" t="s">
        <v>79</v>
      </c>
      <c r="B40" s="19">
        <v>350.0</v>
      </c>
      <c r="C40" s="17">
        <f t="shared" ref="C40:C43" si="11">B40/$C$4</f>
        <v>0.01008064516</v>
      </c>
      <c r="D40" s="17"/>
      <c r="E40" s="18">
        <v>350.0</v>
      </c>
      <c r="F40" s="28">
        <f t="shared" ref="F40:F43" si="12">E40/$F$4</f>
        <v>0.008948431468</v>
      </c>
      <c r="G40" s="9"/>
      <c r="H40" s="9"/>
      <c r="I40" s="9"/>
      <c r="J40" s="9"/>
      <c r="K40" s="9"/>
      <c r="L40" s="9"/>
      <c r="M40" s="9"/>
      <c r="N40" s="9"/>
      <c r="O40" s="9"/>
      <c r="P40" s="9"/>
      <c r="Q40" s="9"/>
      <c r="R40" s="9"/>
      <c r="S40" s="9"/>
      <c r="T40" s="9"/>
      <c r="U40" s="9"/>
      <c r="V40" s="9"/>
      <c r="W40" s="9"/>
      <c r="X40" s="9"/>
      <c r="Y40" s="9"/>
      <c r="Z40" s="9"/>
    </row>
    <row r="41" ht="13.5" customHeight="1">
      <c r="A41" s="9" t="s">
        <v>80</v>
      </c>
      <c r="B41" s="19">
        <v>6000.0</v>
      </c>
      <c r="C41" s="17">
        <f t="shared" si="11"/>
        <v>0.1728110599</v>
      </c>
      <c r="D41" s="17"/>
      <c r="E41" s="18">
        <v>6000.0</v>
      </c>
      <c r="F41" s="28">
        <f t="shared" si="12"/>
        <v>0.1534016823</v>
      </c>
      <c r="G41" s="9"/>
      <c r="H41" s="9"/>
      <c r="I41" s="9"/>
      <c r="J41" s="9"/>
      <c r="K41" s="9"/>
      <c r="L41" s="9"/>
      <c r="M41" s="9"/>
      <c r="N41" s="9"/>
      <c r="O41" s="9"/>
      <c r="P41" s="9"/>
      <c r="Q41" s="9"/>
      <c r="R41" s="9"/>
      <c r="S41" s="9"/>
      <c r="T41" s="9"/>
      <c r="U41" s="9"/>
      <c r="V41" s="9"/>
      <c r="W41" s="9"/>
      <c r="X41" s="9"/>
      <c r="Y41" s="9"/>
      <c r="Z41" s="9"/>
    </row>
    <row r="42" ht="13.5" customHeight="1">
      <c r="A42" s="9" t="s">
        <v>81</v>
      </c>
      <c r="B42" s="19">
        <v>1537.5</v>
      </c>
      <c r="C42" s="17">
        <f t="shared" si="11"/>
        <v>0.0442828341</v>
      </c>
      <c r="D42" s="17"/>
      <c r="E42" s="18">
        <v>1500.0</v>
      </c>
      <c r="F42" s="28">
        <f t="shared" si="12"/>
        <v>0.03835042058</v>
      </c>
      <c r="G42" s="9"/>
      <c r="H42" s="9"/>
      <c r="I42" s="9"/>
      <c r="J42" s="9"/>
      <c r="K42" s="9"/>
      <c r="L42" s="9"/>
      <c r="M42" s="9"/>
      <c r="N42" s="9"/>
      <c r="O42" s="9"/>
      <c r="P42" s="9"/>
      <c r="Q42" s="9"/>
      <c r="R42" s="9"/>
      <c r="S42" s="9"/>
      <c r="T42" s="9"/>
      <c r="U42" s="9"/>
      <c r="V42" s="9"/>
      <c r="W42" s="9"/>
      <c r="X42" s="9"/>
      <c r="Y42" s="9"/>
      <c r="Z42" s="9"/>
    </row>
    <row r="43" ht="13.5" customHeight="1">
      <c r="A43" s="20" t="s">
        <v>82</v>
      </c>
      <c r="B43" s="23">
        <f>SUM(B40:B42)</f>
        <v>7887.5</v>
      </c>
      <c r="C43" s="22">
        <f t="shared" si="11"/>
        <v>0.2271745392</v>
      </c>
      <c r="D43" s="22"/>
      <c r="E43" s="23">
        <f>SUM(E40:E42)</f>
        <v>7850</v>
      </c>
      <c r="F43" s="29">
        <f t="shared" si="12"/>
        <v>0.2007005343</v>
      </c>
      <c r="G43" s="9"/>
      <c r="H43" s="9"/>
      <c r="I43" s="9"/>
      <c r="J43" s="9"/>
      <c r="K43" s="9"/>
      <c r="L43" s="9"/>
      <c r="M43" s="9"/>
      <c r="N43" s="9"/>
      <c r="O43" s="9"/>
      <c r="P43" s="9"/>
      <c r="Q43" s="9"/>
      <c r="R43" s="9"/>
      <c r="S43" s="9"/>
      <c r="T43" s="9"/>
      <c r="U43" s="9"/>
      <c r="V43" s="9"/>
      <c r="W43" s="9"/>
      <c r="X43" s="9"/>
      <c r="Y43" s="9"/>
      <c r="Z43" s="9"/>
    </row>
    <row r="44" ht="4.5" customHeight="1">
      <c r="A44" s="9"/>
      <c r="B44" s="9"/>
      <c r="C44" s="9"/>
      <c r="D44" s="9"/>
      <c r="E44" s="9"/>
      <c r="F44" s="24"/>
      <c r="G44" s="9"/>
      <c r="H44" s="9"/>
      <c r="I44" s="9"/>
      <c r="J44" s="9"/>
      <c r="K44" s="9"/>
      <c r="L44" s="9"/>
      <c r="M44" s="9"/>
      <c r="N44" s="9"/>
      <c r="O44" s="9"/>
      <c r="P44" s="9"/>
      <c r="Q44" s="9"/>
      <c r="R44" s="9"/>
      <c r="S44" s="9"/>
      <c r="T44" s="9"/>
      <c r="U44" s="9"/>
      <c r="V44" s="9"/>
      <c r="W44" s="9"/>
      <c r="X44" s="9"/>
      <c r="Y44" s="9"/>
      <c r="Z44" s="9"/>
    </row>
    <row r="45" ht="13.5" customHeight="1">
      <c r="A45" s="13" t="s">
        <v>83</v>
      </c>
      <c r="B45" s="19">
        <v>1200.0</v>
      </c>
      <c r="C45" s="17">
        <f t="shared" ref="C45:C46" si="13">B45/$C$4</f>
        <v>0.03456221198</v>
      </c>
      <c r="D45" s="17"/>
      <c r="E45" s="18">
        <v>3000.0</v>
      </c>
      <c r="F45" s="17">
        <v>0.03</v>
      </c>
      <c r="G45" s="9"/>
      <c r="H45" s="9"/>
      <c r="I45" s="9"/>
      <c r="J45" s="9"/>
      <c r="K45" s="9"/>
      <c r="L45" s="9"/>
      <c r="M45" s="9"/>
      <c r="N45" s="9"/>
      <c r="O45" s="9"/>
      <c r="P45" s="9"/>
      <c r="Q45" s="9"/>
      <c r="R45" s="9"/>
      <c r="S45" s="9"/>
      <c r="T45" s="9"/>
      <c r="U45" s="9"/>
      <c r="V45" s="9"/>
      <c r="W45" s="9"/>
      <c r="X45" s="9"/>
      <c r="Y45" s="9"/>
      <c r="Z45" s="9"/>
    </row>
    <row r="46" ht="13.5" customHeight="1">
      <c r="A46" s="25" t="s">
        <v>84</v>
      </c>
      <c r="B46" s="21">
        <f>B45</f>
        <v>1200</v>
      </c>
      <c r="C46" s="22">
        <f t="shared" si="13"/>
        <v>0.03456221198</v>
      </c>
      <c r="D46" s="22"/>
      <c r="E46" s="23">
        <f>E45</f>
        <v>3000</v>
      </c>
      <c r="F46" s="22">
        <f>E46/F4</f>
        <v>0.07670084115</v>
      </c>
      <c r="G46" s="9"/>
      <c r="H46" s="9"/>
      <c r="I46" s="9"/>
      <c r="J46" s="9"/>
      <c r="K46" s="9"/>
      <c r="L46" s="9"/>
      <c r="M46" s="9"/>
      <c r="N46" s="9"/>
      <c r="O46" s="9"/>
      <c r="P46" s="9"/>
      <c r="Q46" s="9"/>
      <c r="R46" s="9"/>
      <c r="S46" s="9"/>
      <c r="T46" s="9"/>
      <c r="U46" s="9"/>
      <c r="V46" s="9"/>
      <c r="W46" s="9"/>
      <c r="X46" s="9"/>
      <c r="Y46" s="9"/>
      <c r="Z46" s="9"/>
    </row>
    <row r="47" ht="4.5" customHeight="1">
      <c r="A47" s="13"/>
      <c r="B47" s="9"/>
      <c r="C47" s="9"/>
      <c r="D47" s="9"/>
      <c r="E47" s="9"/>
      <c r="F47" s="24"/>
      <c r="G47" s="9"/>
      <c r="H47" s="9"/>
      <c r="I47" s="9"/>
      <c r="J47" s="9"/>
      <c r="K47" s="9"/>
      <c r="L47" s="9"/>
      <c r="M47" s="9"/>
      <c r="N47" s="9"/>
      <c r="O47" s="9"/>
      <c r="P47" s="9"/>
      <c r="Q47" s="9"/>
      <c r="R47" s="9"/>
      <c r="S47" s="9"/>
      <c r="T47" s="9"/>
      <c r="U47" s="9"/>
      <c r="V47" s="9"/>
      <c r="W47" s="9"/>
      <c r="X47" s="9"/>
      <c r="Y47" s="9"/>
      <c r="Z47" s="9"/>
    </row>
    <row r="48" ht="13.5" customHeight="1">
      <c r="A48" s="30" t="s">
        <v>85</v>
      </c>
      <c r="B48" s="23">
        <f t="shared" ref="B48:C48" si="14">B46+B43+B38+B29+B17+B10</f>
        <v>170903.6685</v>
      </c>
      <c r="C48" s="22">
        <f t="shared" si="14"/>
        <v>4.922340683</v>
      </c>
      <c r="D48" s="22"/>
      <c r="E48" s="23">
        <f>E46+E43+E38+E29+E17+E10</f>
        <v>143431.9953</v>
      </c>
      <c r="F48" s="22">
        <f>E48/F4</f>
        <v>3.667118229</v>
      </c>
      <c r="G48" s="9"/>
      <c r="H48" s="9"/>
      <c r="I48" s="9"/>
      <c r="J48" s="9"/>
      <c r="K48" s="9"/>
      <c r="L48" s="9"/>
      <c r="M48" s="9"/>
      <c r="N48" s="9"/>
      <c r="O48" s="9"/>
      <c r="P48" s="9"/>
      <c r="Q48" s="9"/>
      <c r="R48" s="9"/>
      <c r="S48" s="9"/>
      <c r="T48" s="9"/>
      <c r="U48" s="9"/>
      <c r="V48" s="9"/>
      <c r="W48" s="9"/>
      <c r="X48" s="9"/>
      <c r="Y48" s="9"/>
      <c r="Z48" s="9"/>
    </row>
    <row r="49" ht="12.0" customHeight="1">
      <c r="A49" s="9"/>
      <c r="B49" s="9"/>
      <c r="C49" s="9"/>
      <c r="D49" s="9"/>
      <c r="E49" s="9"/>
      <c r="F49" s="24"/>
      <c r="G49" s="9"/>
      <c r="H49" s="9"/>
      <c r="I49" s="9"/>
      <c r="J49" s="9"/>
      <c r="K49" s="9"/>
      <c r="L49" s="9"/>
      <c r="M49" s="9"/>
      <c r="N49" s="9"/>
      <c r="O49" s="9"/>
      <c r="P49" s="9"/>
      <c r="Q49" s="9"/>
      <c r="R49" s="9"/>
      <c r="S49" s="9"/>
      <c r="T49" s="9"/>
      <c r="U49" s="9"/>
      <c r="V49" s="9"/>
      <c r="W49" s="9"/>
      <c r="X49" s="9"/>
      <c r="Y49" s="9"/>
      <c r="Z49" s="9"/>
    </row>
    <row r="50" ht="18.0"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ht="9.0"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ht="12.0"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ht="12.0"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ht="12.0"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ht="12.0"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ht="12.0"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ht="12.0"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ht="12.0"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ht="12.0"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ht="12.0"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ht="12.0"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ht="12.0"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ht="12.0"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ht="12.0"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ht="12.0"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ht="12.0"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ht="12.0"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ht="12.0"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ht="12.0"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ht="12.0"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ht="12.0"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ht="12.0"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ht="12.0"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ht="12.0"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ht="12.0"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ht="12.0"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ht="12.0"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ht="12.0"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ht="12.0"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ht="12.0"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ht="12.0"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ht="12.0"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ht="12.0"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ht="12.0"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ht="12.0"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ht="12.0"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ht="12.0"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ht="12.0"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ht="12.0"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ht="12.0"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ht="12.0"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ht="12.0"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ht="12.0"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ht="12.0"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ht="12.0"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ht="12.0"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ht="12.0"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ht="12.0"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ht="12.0"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ht="12.0"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ht="12.0"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ht="12.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ht="12.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ht="12.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ht="12.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ht="12.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ht="12.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ht="12.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ht="12.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ht="12.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ht="12.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ht="12.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ht="12.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ht="12.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ht="12.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ht="12.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ht="12.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ht="12.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ht="12.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ht="12.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ht="12.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ht="12.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ht="12.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ht="12.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ht="12.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ht="12.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ht="12.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ht="12.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ht="12.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ht="12.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ht="12.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ht="12.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ht="12.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ht="12.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ht="12.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ht="12.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ht="12.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ht="12.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ht="12.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ht="12.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ht="12.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ht="12.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ht="12.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ht="12.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ht="12.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ht="12.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ht="12.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ht="12.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ht="12.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ht="12.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ht="12.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ht="12.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ht="12.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ht="12.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ht="12.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ht="12.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ht="12.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ht="12.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ht="12.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ht="12.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ht="12.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ht="12.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ht="12.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ht="12.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ht="12.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ht="12.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ht="12.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ht="12.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ht="12.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ht="12.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ht="12.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ht="12.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ht="12.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ht="12.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ht="12.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ht="12.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ht="12.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ht="12.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ht="12.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ht="12.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ht="12.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ht="12.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ht="12.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ht="12.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ht="12.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ht="12.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ht="12.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2.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2.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2.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2.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2.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2.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2.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2.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2.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2.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2.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2.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2.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2.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2.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2.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2.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2.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2.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2.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2.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2.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2.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2.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2.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2.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2.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2.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2.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2.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2.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2.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2.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2.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2.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2.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2.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2.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2.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2.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2.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2.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2.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2.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2.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2.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2.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2.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2.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2.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2.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2.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2.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2.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2.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2.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2.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2.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2.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2.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2.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2.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2.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2.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2.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2.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2.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2.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2.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2.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2.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2.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2.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2.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2.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2.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2.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2.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2.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2.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2.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2.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2.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2.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2.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2.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2.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2.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2.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2.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2.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2.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2.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2.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2.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2.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2.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2.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2.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2.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2.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2.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2.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2.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2.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2.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2.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2.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2.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2.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2.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2.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2.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2.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2.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2.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2.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2.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2.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2.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2.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2.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2.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2.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2.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2.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2.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2.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2.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2.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2.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2.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2.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2.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2.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2.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2.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2.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2.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2.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2.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2.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2.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2.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2.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2.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2.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2.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2.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2.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2.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2.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2.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2.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2.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2.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2.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2.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2.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2.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2.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2.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2.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2.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2.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2.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2.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2.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2.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2.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2.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2.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2.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2.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2.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2.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2.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2.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2.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2.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2.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2.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2.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2.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2.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2.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2.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2.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2.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2.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2.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2.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2.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2.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2.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2.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2.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2.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2.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2.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2.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2.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2.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2.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2.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2.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2.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2.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2.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2.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2.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2.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2.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2.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2.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2.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2.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2.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2.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2.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2.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2.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2.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2.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2.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2.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2.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2.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2.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2.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2.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2.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2.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2.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2.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2.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2.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2.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2.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2.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2.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2.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2.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2.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2.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2.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2.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2.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2.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2.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2.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2.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2.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2.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2.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2.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2.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2.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2.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2.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2.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2.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2.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2.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2.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2.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2.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2.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2.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2.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2.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2.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2.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2.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2.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2.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2.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2.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2.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2.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2.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2.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2.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2.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2.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2.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2.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2.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2.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2.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2.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2.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2.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2.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2.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2.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2.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2.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2.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2.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2.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2.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2.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2.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2.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2.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2.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2.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2.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2.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2.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2.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2.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2.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2.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2.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2.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2.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2.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2.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2.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2.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2.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2.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2.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2.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2.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2.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2.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2.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2.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2.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2.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2.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2.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2.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2.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2.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2.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2.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2.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2.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2.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2.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2.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2.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2.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2.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2.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2.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2.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2.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2.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2.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2.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2.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2.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2.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2.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2.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2.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2.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2.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2.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2.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2.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2.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2.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2.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2.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2.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2.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2.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2.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2.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2.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2.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2.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2.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2.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2.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2.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2.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2.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2.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2.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2.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2.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2.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2.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2.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2.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2.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2.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2.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2.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2.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2.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2.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2.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2.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2.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2.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2.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2.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2.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2.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2.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2.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2.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2.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2.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2.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2.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2.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2.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2.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2.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2.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2.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2.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2.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2.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2.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2.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2.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2.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2.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2.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2.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2.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2.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2.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2.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2.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2.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2.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2.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2.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2.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2.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2.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2.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2.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2.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2.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2.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2.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2.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2.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2.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2.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2.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2.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2.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2.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2.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2.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2.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2.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2.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2.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2.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2.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2.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2.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2.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2.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2.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2.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2.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2.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2.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2.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2.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2.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2.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2.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2.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2.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2.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2.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2.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2.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2.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2.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2.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2.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2.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2.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2.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2.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2.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2.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2.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2.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2.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2.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2.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2.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2.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2.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2.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2.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2.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2.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2.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2.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2.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2.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2.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2.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2.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2.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2.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2.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2.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2.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2.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2.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2.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2.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2.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2.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2.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2.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2.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2.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2.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2.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2.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2.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2.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2.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2.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2.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2.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2.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2.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2.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2.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2.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2.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2.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2.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2.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2.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2.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2.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2.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2.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2.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2.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2.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2.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2.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2.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2.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2.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2.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2.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2.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2.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2.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2.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2.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2.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2.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2.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2.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2.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2.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2.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2.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2.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2.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2.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2.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2.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2.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2.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2.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2.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2.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2.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2.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2.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2.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2.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2.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2.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2.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2.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2.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2.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2.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2.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2.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2.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2.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2.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2.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2.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2.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2.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2.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2.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2.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2.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2.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2.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2.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2.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2.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2.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2.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2.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2.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2.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2.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2.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2.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2.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2.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2.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2.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2.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2.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2.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2.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2.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2.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2.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2.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2.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2.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2.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2.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2.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2.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2.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2.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2.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2.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2.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2.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2.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2.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2.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2.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2.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2.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2.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2.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2.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2.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2.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2.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2.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2.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2.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2.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2.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2.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2.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2.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2.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2.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2.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2.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2.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2.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2.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2.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2.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2.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2.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2.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2.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2.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2.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2.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2.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2.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2.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2.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2.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2.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2.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2.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2.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2.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2.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2.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2.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2.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2.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2.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2.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2.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2.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2.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2.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2.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2.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2.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2.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2.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2.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2.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2.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2.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2.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2.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2.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2.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2.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2.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2.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2.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2.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2.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2.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2.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2.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2.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2.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2.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2.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2.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2.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2.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2.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2.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2.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2.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2.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2.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2.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2.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2.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2.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2.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2.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2.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2.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2.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2.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2.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2.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2.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2.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2.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2.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2.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2.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2.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2.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2.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2.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2.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2.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2.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2.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2.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2.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2.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2.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2.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2.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2.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2.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2.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2.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2.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2.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2.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2.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2.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2.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2.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2.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2.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2.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2.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2.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2.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2.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2.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2.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2.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2.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2.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2.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2.0"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2.0"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2.0"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2.0"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2.0"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2.0"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2.0"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2.0"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2.0"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2.0"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2.0"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2.0"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2.0"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2.0"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2.0"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2.0"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2.0"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2.0"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2.0"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2">
    <mergeCell ref="B1:C1"/>
    <mergeCell ref="E1:F1"/>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71"/>
    <col customWidth="1" min="2" max="2" width="36.86"/>
    <col customWidth="1" min="3" max="3" width="16.57"/>
    <col customWidth="1" min="4" max="4" width="9.71"/>
    <col customWidth="1" min="5" max="5" width="11.14"/>
    <col customWidth="1" min="6" max="6" width="54.71"/>
    <col customWidth="1" min="7" max="7" width="18.71"/>
    <col customWidth="1" min="8" max="8" width="14.0"/>
    <col customWidth="1" min="9" max="9" width="18.29"/>
    <col customWidth="1" min="10" max="10" width="7.71"/>
    <col customWidth="1" min="11" max="11" width="16.86"/>
    <col customWidth="1" hidden="1" min="12" max="12" width="12.86"/>
    <col customWidth="1" min="13" max="13" width="11.57"/>
    <col customWidth="1" min="14" max="15" width="5.29"/>
    <col customWidth="1" min="16" max="16" width="15.29"/>
    <col customWidth="1" min="17" max="17" width="9.57"/>
    <col customWidth="1" min="18" max="18" width="18.43"/>
    <col customWidth="1" min="19" max="25" width="5.29"/>
    <col customWidth="1" min="26" max="26" width="7.57"/>
    <col customWidth="1" min="27" max="38" width="5.29"/>
  </cols>
  <sheetData>
    <row r="1" ht="12.0" customHeight="1">
      <c r="A1" s="31"/>
      <c r="B1" s="32" t="s">
        <v>86</v>
      </c>
      <c r="C1" s="33" t="s">
        <v>87</v>
      </c>
      <c r="D1" s="34" t="s">
        <v>88</v>
      </c>
      <c r="E1" s="35" t="s">
        <v>89</v>
      </c>
      <c r="F1" s="35" t="s">
        <v>90</v>
      </c>
      <c r="G1" s="36"/>
      <c r="H1" s="37"/>
      <c r="I1" s="38"/>
      <c r="J1" s="39"/>
      <c r="K1" s="35" t="s">
        <v>91</v>
      </c>
      <c r="L1" s="35"/>
      <c r="M1" s="40"/>
      <c r="N1" s="41"/>
      <c r="O1" s="41"/>
      <c r="P1" s="41"/>
      <c r="Q1" s="41"/>
      <c r="R1" s="41"/>
      <c r="S1" s="41"/>
      <c r="T1" s="41"/>
      <c r="U1" s="41"/>
      <c r="V1" s="41"/>
      <c r="W1" s="41"/>
      <c r="X1" s="41"/>
      <c r="Y1" s="41"/>
      <c r="Z1" s="41"/>
      <c r="AA1" s="41"/>
      <c r="AB1" s="41"/>
      <c r="AC1" s="41"/>
      <c r="AD1" s="41"/>
      <c r="AE1" s="41"/>
      <c r="AF1" s="41"/>
      <c r="AG1" s="41"/>
      <c r="AH1" s="41"/>
      <c r="AI1" s="41"/>
      <c r="AJ1" s="41"/>
      <c r="AK1" s="41"/>
      <c r="AL1" s="41"/>
    </row>
    <row r="2" ht="12.0" customHeight="1">
      <c r="A2" s="42" t="s">
        <v>92</v>
      </c>
      <c r="B2" s="43" t="s">
        <v>93</v>
      </c>
      <c r="C2" s="44" t="s">
        <v>94</v>
      </c>
      <c r="D2" s="45" t="s">
        <v>95</v>
      </c>
      <c r="E2" s="44" t="s">
        <v>96</v>
      </c>
      <c r="F2" s="44" t="s">
        <v>97</v>
      </c>
      <c r="G2" s="46" t="s">
        <v>98</v>
      </c>
      <c r="H2" s="47" t="s">
        <v>99</v>
      </c>
      <c r="I2" s="48" t="s">
        <v>100</v>
      </c>
      <c r="J2" s="44" t="s">
        <v>101</v>
      </c>
      <c r="K2" s="44" t="s">
        <v>102</v>
      </c>
      <c r="L2" s="44" t="s">
        <v>103</v>
      </c>
      <c r="M2" s="49" t="s">
        <v>104</v>
      </c>
      <c r="N2" s="41"/>
      <c r="O2" s="50"/>
      <c r="P2" s="50"/>
      <c r="Q2" s="50"/>
      <c r="R2" s="50"/>
      <c r="S2" s="50"/>
      <c r="T2" s="50"/>
      <c r="U2" s="50"/>
      <c r="V2" s="50"/>
      <c r="W2" s="50"/>
      <c r="X2" s="50"/>
      <c r="Y2" s="50"/>
      <c r="Z2" s="50"/>
      <c r="AA2" s="50"/>
      <c r="AB2" s="50"/>
      <c r="AC2" s="50"/>
      <c r="AD2" s="50"/>
      <c r="AE2" s="50"/>
      <c r="AF2" s="50"/>
      <c r="AG2" s="50"/>
      <c r="AH2" s="50"/>
      <c r="AI2" s="50"/>
      <c r="AJ2" s="50"/>
      <c r="AK2" s="50"/>
      <c r="AL2" s="50"/>
    </row>
    <row r="3" ht="12.0" customHeight="1">
      <c r="A3" s="51">
        <v>1.0</v>
      </c>
      <c r="B3" s="52" t="s">
        <v>105</v>
      </c>
      <c r="C3" s="53"/>
      <c r="D3" s="54"/>
      <c r="E3" s="55"/>
      <c r="F3" s="56"/>
      <c r="G3" s="57"/>
      <c r="H3" s="58"/>
      <c r="I3" s="59"/>
      <c r="J3" s="60"/>
      <c r="K3" s="61"/>
      <c r="L3" s="60"/>
      <c r="M3" s="62"/>
      <c r="N3" s="50"/>
      <c r="O3" s="63"/>
      <c r="P3" s="63">
        <v>1800.0</v>
      </c>
      <c r="Q3" s="63">
        <f t="shared" ref="Q3:Q4" si="1">33389/2</f>
        <v>16694.5</v>
      </c>
      <c r="R3" s="63">
        <f t="shared" ref="R3:R4" si="2">P3*Q3</f>
        <v>30050100</v>
      </c>
      <c r="S3" s="63"/>
      <c r="T3" s="63"/>
      <c r="U3" s="63"/>
      <c r="V3" s="63"/>
      <c r="W3" s="63"/>
      <c r="X3" s="63"/>
      <c r="Y3" s="63"/>
      <c r="Z3" s="63"/>
      <c r="AA3" s="63"/>
      <c r="AB3" s="63"/>
      <c r="AC3" s="63"/>
      <c r="AD3" s="63"/>
      <c r="AE3" s="63"/>
      <c r="AF3" s="63"/>
      <c r="AG3" s="63"/>
      <c r="AH3" s="63"/>
      <c r="AI3" s="63"/>
      <c r="AJ3" s="63"/>
      <c r="AK3" s="63"/>
      <c r="AL3" s="63"/>
    </row>
    <row r="4" ht="12.0" customHeight="1">
      <c r="A4" s="64"/>
      <c r="B4" s="65" t="s">
        <v>106</v>
      </c>
      <c r="C4" s="53">
        <v>33389.0</v>
      </c>
      <c r="D4" s="54">
        <v>2013.0</v>
      </c>
      <c r="E4" s="55">
        <v>41244.0</v>
      </c>
      <c r="F4" s="56" t="s">
        <v>107</v>
      </c>
      <c r="G4" s="57">
        <v>2.77E8</v>
      </c>
      <c r="H4" s="58">
        <f>G4/C4</f>
        <v>8296.145437</v>
      </c>
      <c r="I4" s="59" t="s">
        <v>108</v>
      </c>
      <c r="J4" s="60" t="s">
        <v>108</v>
      </c>
      <c r="K4" s="61">
        <v>0.0</v>
      </c>
      <c r="L4" s="60" t="s">
        <v>108</v>
      </c>
      <c r="M4" s="66" t="s">
        <v>109</v>
      </c>
      <c r="N4" s="50"/>
      <c r="O4" s="63"/>
      <c r="P4" s="63">
        <v>350.0</v>
      </c>
      <c r="Q4" s="63">
        <f t="shared" si="1"/>
        <v>16694.5</v>
      </c>
      <c r="R4" s="63">
        <f t="shared" si="2"/>
        <v>5843075</v>
      </c>
      <c r="S4" s="63"/>
      <c r="T4" s="63"/>
      <c r="U4" s="63"/>
      <c r="V4" s="63"/>
      <c r="W4" s="63"/>
      <c r="X4" s="63"/>
      <c r="Y4" s="63"/>
      <c r="Z4" s="63"/>
      <c r="AA4" s="63"/>
      <c r="AB4" s="63"/>
      <c r="AC4" s="63"/>
      <c r="AD4" s="63"/>
      <c r="AE4" s="63"/>
      <c r="AF4" s="63"/>
      <c r="AG4" s="63"/>
      <c r="AH4" s="63"/>
      <c r="AI4" s="63"/>
      <c r="AJ4" s="63"/>
      <c r="AK4" s="63"/>
      <c r="AL4" s="63"/>
    </row>
    <row r="5" ht="12.0" customHeight="1">
      <c r="A5" s="67"/>
      <c r="B5" s="65" t="s">
        <v>110</v>
      </c>
      <c r="C5" s="53"/>
      <c r="D5" s="54"/>
      <c r="E5" s="68" t="s">
        <v>111</v>
      </c>
      <c r="F5" s="56" t="s">
        <v>112</v>
      </c>
      <c r="G5" s="69"/>
      <c r="H5" s="58"/>
      <c r="I5" s="70"/>
      <c r="J5" s="60"/>
      <c r="K5" s="61"/>
      <c r="L5" s="60"/>
      <c r="M5" s="62"/>
      <c r="N5" s="50"/>
      <c r="O5" s="63"/>
      <c r="P5" s="63"/>
      <c r="Q5" s="63"/>
      <c r="R5" s="71">
        <f>SUM(R3:R4)</f>
        <v>35893175</v>
      </c>
      <c r="S5" s="63"/>
      <c r="T5" s="63"/>
      <c r="U5" s="63"/>
      <c r="V5" s="63"/>
      <c r="W5" s="63"/>
      <c r="X5" s="63"/>
      <c r="Y5" s="63"/>
      <c r="Z5" s="63"/>
      <c r="AA5" s="63"/>
      <c r="AB5" s="63"/>
      <c r="AC5" s="63"/>
      <c r="AD5" s="63"/>
      <c r="AE5" s="63"/>
      <c r="AF5" s="63"/>
      <c r="AG5" s="63"/>
      <c r="AH5" s="63"/>
      <c r="AI5" s="63"/>
      <c r="AJ5" s="63"/>
      <c r="AK5" s="63"/>
      <c r="AL5" s="63"/>
    </row>
    <row r="6" ht="12.0" customHeight="1">
      <c r="A6" s="67"/>
      <c r="B6" s="72"/>
      <c r="C6" s="53"/>
      <c r="D6" s="54"/>
      <c r="E6" s="73"/>
      <c r="F6" s="56"/>
      <c r="G6" s="69"/>
      <c r="H6" s="58"/>
      <c r="I6" s="59"/>
      <c r="J6" s="60"/>
      <c r="K6" s="74"/>
      <c r="L6" s="60"/>
      <c r="M6" s="62"/>
      <c r="N6" s="50"/>
      <c r="O6" s="63"/>
      <c r="P6" s="63"/>
      <c r="Q6" s="63"/>
      <c r="R6" s="71">
        <f>R5*0.55</f>
        <v>19741246.25</v>
      </c>
      <c r="S6" s="63"/>
      <c r="T6" s="63"/>
      <c r="U6" s="63"/>
      <c r="V6" s="63"/>
      <c r="W6" s="63"/>
      <c r="X6" s="63"/>
      <c r="Y6" s="63"/>
      <c r="Z6" s="63"/>
      <c r="AA6" s="63"/>
      <c r="AB6" s="63"/>
      <c r="AC6" s="63"/>
      <c r="AD6" s="63"/>
      <c r="AE6" s="63"/>
      <c r="AF6" s="63"/>
      <c r="AG6" s="63"/>
      <c r="AH6" s="63"/>
      <c r="AI6" s="63"/>
      <c r="AJ6" s="63"/>
      <c r="AK6" s="63"/>
      <c r="AL6" s="63"/>
    </row>
    <row r="7" ht="93.0" customHeight="1">
      <c r="A7" s="75"/>
      <c r="B7" s="76" t="s">
        <v>113</v>
      </c>
      <c r="C7" s="77" t="s">
        <v>114</v>
      </c>
      <c r="D7" s="78"/>
      <c r="E7" s="78"/>
      <c r="F7" s="78"/>
      <c r="G7" s="78"/>
      <c r="H7" s="78"/>
      <c r="I7" s="78"/>
      <c r="J7" s="78"/>
      <c r="K7" s="78"/>
      <c r="L7" s="78"/>
      <c r="M7" s="79"/>
      <c r="N7" s="63"/>
      <c r="O7" s="63"/>
      <c r="P7" s="63"/>
      <c r="Q7" s="63"/>
      <c r="R7" s="80">
        <f>R6/G4</f>
        <v>0.071268037</v>
      </c>
      <c r="S7" s="63"/>
      <c r="T7" s="63"/>
      <c r="U7" s="63"/>
      <c r="V7" s="63"/>
      <c r="W7" s="63"/>
      <c r="X7" s="63"/>
      <c r="Y7" s="63"/>
      <c r="Z7" s="63"/>
      <c r="AA7" s="63"/>
      <c r="AB7" s="63"/>
      <c r="AC7" s="63"/>
      <c r="AD7" s="63"/>
      <c r="AE7" s="63"/>
      <c r="AF7" s="63"/>
      <c r="AG7" s="63"/>
      <c r="AH7" s="63"/>
      <c r="AI7" s="63"/>
      <c r="AJ7" s="63"/>
      <c r="AK7" s="63"/>
      <c r="AL7" s="63"/>
    </row>
    <row r="8" ht="12.0" customHeight="1">
      <c r="A8" s="51">
        <f>MAX($A$1:A7)+1</f>
        <v>2</v>
      </c>
      <c r="B8" s="52" t="s">
        <v>115</v>
      </c>
      <c r="C8" s="81"/>
      <c r="D8" s="82"/>
      <c r="E8" s="83"/>
      <c r="F8" s="84"/>
      <c r="G8" s="85"/>
      <c r="H8" s="86"/>
      <c r="I8" s="87"/>
      <c r="J8" s="88"/>
      <c r="K8" s="60"/>
      <c r="L8" s="61"/>
      <c r="M8" s="62"/>
      <c r="N8" s="50"/>
      <c r="O8" s="63"/>
      <c r="P8" s="63"/>
      <c r="Q8" s="63"/>
      <c r="R8" s="63"/>
      <c r="S8" s="63"/>
      <c r="T8" s="63"/>
      <c r="U8" s="63"/>
      <c r="V8" s="63"/>
      <c r="W8" s="63"/>
      <c r="X8" s="63"/>
      <c r="Y8" s="63"/>
      <c r="Z8" s="63"/>
      <c r="AA8" s="63"/>
      <c r="AB8" s="63"/>
      <c r="AC8" s="63"/>
      <c r="AD8" s="63"/>
      <c r="AE8" s="63"/>
      <c r="AF8" s="63"/>
      <c r="AG8" s="63"/>
      <c r="AH8" s="63"/>
      <c r="AI8" s="63"/>
      <c r="AJ8" s="63"/>
      <c r="AK8" s="63"/>
      <c r="AL8" s="63"/>
    </row>
    <row r="9" ht="12.0" customHeight="1">
      <c r="A9" s="64"/>
      <c r="B9" s="65" t="s">
        <v>116</v>
      </c>
      <c r="C9" s="53">
        <v>14821.0</v>
      </c>
      <c r="D9" s="54">
        <v>1889.0</v>
      </c>
      <c r="E9" s="55">
        <v>41153.0</v>
      </c>
      <c r="F9" s="56" t="s">
        <v>117</v>
      </c>
      <c r="G9" s="57">
        <v>2.5E7</v>
      </c>
      <c r="H9" s="58">
        <f>G9/C9</f>
        <v>1686.795763</v>
      </c>
      <c r="I9" s="59">
        <f>717844/C9</f>
        <v>48.4342487</v>
      </c>
      <c r="J9" s="60">
        <f>I9/H9</f>
        <v>0.02871376</v>
      </c>
      <c r="K9" s="61">
        <v>1.0</v>
      </c>
      <c r="L9" s="61">
        <v>1.0</v>
      </c>
      <c r="M9" s="66" t="s">
        <v>109</v>
      </c>
      <c r="N9" s="50"/>
      <c r="O9" s="63"/>
      <c r="P9" s="63"/>
      <c r="Q9" s="63"/>
      <c r="R9" s="63"/>
      <c r="S9" s="63"/>
      <c r="T9" s="63"/>
      <c r="U9" s="63"/>
      <c r="V9" s="63"/>
      <c r="W9" s="63"/>
      <c r="X9" s="63"/>
      <c r="Y9" s="63"/>
      <c r="Z9" s="63"/>
      <c r="AA9" s="63"/>
      <c r="AB9" s="63"/>
      <c r="AC9" s="63"/>
      <c r="AD9" s="63"/>
      <c r="AE9" s="63"/>
      <c r="AF9" s="63"/>
      <c r="AG9" s="63"/>
      <c r="AH9" s="63"/>
      <c r="AI9" s="63"/>
      <c r="AJ9" s="63"/>
      <c r="AK9" s="63"/>
      <c r="AL9" s="63"/>
    </row>
    <row r="10" ht="12.0" customHeight="1">
      <c r="A10" s="67"/>
      <c r="B10" s="89" t="s">
        <v>118</v>
      </c>
      <c r="C10" s="53"/>
      <c r="D10" s="54">
        <v>2008.0</v>
      </c>
      <c r="E10" s="68"/>
      <c r="F10" s="56" t="s">
        <v>119</v>
      </c>
      <c r="G10" s="57"/>
      <c r="H10" s="58"/>
      <c r="I10" s="70"/>
      <c r="J10" s="60"/>
      <c r="K10" s="60"/>
      <c r="L10" s="61"/>
      <c r="M10" s="62"/>
      <c r="N10" s="50"/>
      <c r="O10" s="63"/>
      <c r="P10" s="63"/>
      <c r="Q10" s="63"/>
      <c r="R10" s="63"/>
      <c r="S10" s="63"/>
      <c r="T10" s="63"/>
      <c r="U10" s="63"/>
      <c r="V10" s="63"/>
      <c r="W10" s="63"/>
      <c r="X10" s="63"/>
      <c r="Y10" s="63"/>
      <c r="Z10" s="63"/>
      <c r="AA10" s="63"/>
      <c r="AB10" s="63"/>
      <c r="AC10" s="63"/>
      <c r="AD10" s="63"/>
      <c r="AE10" s="63"/>
      <c r="AF10" s="63"/>
      <c r="AG10" s="63"/>
      <c r="AH10" s="63"/>
      <c r="AI10" s="63"/>
      <c r="AJ10" s="63"/>
      <c r="AK10" s="63"/>
      <c r="AL10" s="63"/>
    </row>
    <row r="11" ht="12.0" customHeight="1">
      <c r="A11" s="67"/>
      <c r="B11" s="89"/>
      <c r="C11" s="53"/>
      <c r="D11" s="54"/>
      <c r="E11" s="73"/>
      <c r="F11" s="56" t="s">
        <v>120</v>
      </c>
      <c r="G11" s="69"/>
      <c r="H11" s="58"/>
      <c r="I11" s="59"/>
      <c r="J11" s="60"/>
      <c r="K11" s="60"/>
      <c r="L11" s="74"/>
      <c r="M11" s="62"/>
      <c r="N11" s="50"/>
      <c r="O11" s="63"/>
      <c r="P11" s="63"/>
      <c r="Q11" s="63"/>
      <c r="R11" s="63"/>
      <c r="S11" s="63"/>
      <c r="T11" s="63"/>
      <c r="U11" s="63"/>
      <c r="V11" s="63"/>
      <c r="W11" s="63"/>
      <c r="X11" s="63"/>
      <c r="Y11" s="63"/>
      <c r="Z11" s="63"/>
      <c r="AA11" s="63"/>
      <c r="AB11" s="63"/>
      <c r="AC11" s="63"/>
      <c r="AD11" s="63"/>
      <c r="AE11" s="63"/>
      <c r="AF11" s="63"/>
      <c r="AG11" s="63"/>
      <c r="AH11" s="63"/>
      <c r="AI11" s="63"/>
      <c r="AJ11" s="63"/>
      <c r="AK11" s="63"/>
      <c r="AL11" s="63"/>
    </row>
    <row r="12" ht="93.0" customHeight="1">
      <c r="A12" s="75"/>
      <c r="B12" s="90" t="s">
        <v>113</v>
      </c>
      <c r="C12" s="91" t="s">
        <v>121</v>
      </c>
      <c r="D12" s="78"/>
      <c r="E12" s="78"/>
      <c r="F12" s="78"/>
      <c r="G12" s="78"/>
      <c r="H12" s="78"/>
      <c r="I12" s="78"/>
      <c r="J12" s="78"/>
      <c r="K12" s="78"/>
      <c r="L12" s="78"/>
      <c r="M12" s="79"/>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row>
    <row r="13" ht="12.0" customHeight="1">
      <c r="A13" s="51">
        <f>MAX($A$1:A12)+1</f>
        <v>3</v>
      </c>
      <c r="B13" s="52" t="s">
        <v>122</v>
      </c>
      <c r="C13" s="53"/>
      <c r="D13" s="54"/>
      <c r="E13" s="55"/>
      <c r="F13" s="56"/>
      <c r="G13" s="57"/>
      <c r="H13" s="58"/>
      <c r="I13" s="59"/>
      <c r="J13" s="60"/>
      <c r="K13" s="61"/>
      <c r="L13" s="60"/>
      <c r="M13" s="62"/>
      <c r="N13" s="50"/>
      <c r="O13" s="63"/>
      <c r="P13" s="63"/>
      <c r="Q13" s="63"/>
      <c r="R13" s="63"/>
      <c r="S13" s="63"/>
      <c r="T13" s="63"/>
      <c r="U13" s="63"/>
      <c r="V13" s="63"/>
      <c r="W13" s="63"/>
      <c r="X13" s="63"/>
      <c r="Y13" s="63"/>
      <c r="Z13" s="63"/>
      <c r="AA13" s="63"/>
      <c r="AB13" s="63"/>
      <c r="AC13" s="63"/>
      <c r="AD13" s="63"/>
      <c r="AE13" s="63"/>
      <c r="AF13" s="63"/>
      <c r="AG13" s="63"/>
      <c r="AH13" s="63"/>
      <c r="AI13" s="63"/>
      <c r="AJ13" s="63"/>
      <c r="AK13" s="63"/>
      <c r="AL13" s="63"/>
    </row>
    <row r="14" ht="12.0" customHeight="1">
      <c r="A14" s="64"/>
      <c r="B14" s="65" t="s">
        <v>123</v>
      </c>
      <c r="C14" s="53">
        <v>19100.0</v>
      </c>
      <c r="D14" s="54" t="s">
        <v>124</v>
      </c>
      <c r="E14" s="55">
        <v>41122.0</v>
      </c>
      <c r="F14" s="56" t="s">
        <v>125</v>
      </c>
      <c r="G14" s="57">
        <v>1.4E8</v>
      </c>
      <c r="H14" s="58">
        <f>G14/C14</f>
        <v>7329.842932</v>
      </c>
      <c r="I14" s="59" t="s">
        <v>108</v>
      </c>
      <c r="J14" s="60" t="s">
        <v>108</v>
      </c>
      <c r="K14" s="61">
        <v>0.0</v>
      </c>
      <c r="L14" s="60" t="s">
        <v>108</v>
      </c>
      <c r="M14" s="66" t="s">
        <v>109</v>
      </c>
      <c r="N14" s="50"/>
      <c r="O14" s="63"/>
      <c r="P14" s="63"/>
      <c r="Q14" s="63"/>
      <c r="R14" s="63"/>
      <c r="S14" s="63"/>
      <c r="T14" s="63"/>
      <c r="U14" s="63"/>
      <c r="V14" s="63"/>
      <c r="W14" s="63"/>
      <c r="X14" s="63"/>
      <c r="Y14" s="63"/>
      <c r="Z14" s="92"/>
      <c r="AA14" s="63"/>
      <c r="AB14" s="63"/>
      <c r="AC14" s="63"/>
      <c r="AD14" s="63"/>
      <c r="AE14" s="63"/>
      <c r="AF14" s="63"/>
      <c r="AG14" s="63"/>
      <c r="AH14" s="63"/>
      <c r="AI14" s="63"/>
      <c r="AJ14" s="63"/>
      <c r="AK14" s="63"/>
      <c r="AL14" s="63"/>
    </row>
    <row r="15" ht="12.0" customHeight="1">
      <c r="A15" s="67"/>
      <c r="B15" s="65" t="s">
        <v>110</v>
      </c>
      <c r="C15" s="53"/>
      <c r="D15" s="54">
        <v>1987.0</v>
      </c>
      <c r="E15" s="68"/>
      <c r="F15" s="56" t="s">
        <v>126</v>
      </c>
      <c r="G15" s="69"/>
      <c r="H15" s="58"/>
      <c r="I15" s="70"/>
      <c r="J15" s="60"/>
      <c r="K15" s="61"/>
      <c r="L15" s="60"/>
      <c r="M15" s="62"/>
      <c r="N15" s="50"/>
      <c r="O15" s="63"/>
      <c r="P15" s="63"/>
      <c r="Q15" s="63"/>
      <c r="R15" s="63"/>
      <c r="S15" s="63"/>
      <c r="T15" s="63"/>
      <c r="U15" s="63"/>
      <c r="V15" s="63"/>
      <c r="W15" s="63"/>
      <c r="X15" s="63"/>
      <c r="Y15" s="63"/>
      <c r="Z15" s="63"/>
      <c r="AA15" s="63"/>
      <c r="AB15" s="63"/>
      <c r="AC15" s="63"/>
      <c r="AD15" s="63"/>
      <c r="AE15" s="63"/>
      <c r="AF15" s="63"/>
      <c r="AG15" s="63"/>
      <c r="AH15" s="63"/>
      <c r="AI15" s="63"/>
      <c r="AJ15" s="63"/>
      <c r="AK15" s="63"/>
      <c r="AL15" s="63"/>
    </row>
    <row r="16" ht="12.0" customHeight="1">
      <c r="A16" s="67"/>
      <c r="B16" s="72"/>
      <c r="C16" s="53"/>
      <c r="D16" s="54"/>
      <c r="E16" s="73"/>
      <c r="F16" s="56"/>
      <c r="G16" s="69"/>
      <c r="H16" s="58"/>
      <c r="I16" s="59"/>
      <c r="J16" s="60"/>
      <c r="K16" s="74"/>
      <c r="L16" s="60"/>
      <c r="M16" s="62"/>
      <c r="N16" s="50"/>
      <c r="O16" s="63"/>
      <c r="P16" s="63"/>
      <c r="Q16" s="63"/>
      <c r="R16" s="63"/>
      <c r="S16" s="63"/>
      <c r="T16" s="63"/>
      <c r="U16" s="63"/>
      <c r="V16" s="63"/>
      <c r="W16" s="63"/>
      <c r="X16" s="63"/>
      <c r="Y16" s="63"/>
      <c r="Z16" s="63"/>
      <c r="AA16" s="63"/>
      <c r="AB16" s="63"/>
      <c r="AC16" s="63"/>
      <c r="AD16" s="63"/>
      <c r="AE16" s="63"/>
      <c r="AF16" s="63"/>
      <c r="AG16" s="63"/>
      <c r="AH16" s="63"/>
      <c r="AI16" s="63"/>
      <c r="AJ16" s="63"/>
      <c r="AK16" s="63"/>
      <c r="AL16" s="63"/>
    </row>
    <row r="17" ht="138.0" customHeight="1">
      <c r="A17" s="75"/>
      <c r="B17" s="76" t="s">
        <v>113</v>
      </c>
      <c r="C17" s="77" t="s">
        <v>127</v>
      </c>
      <c r="D17" s="78"/>
      <c r="E17" s="78"/>
      <c r="F17" s="78"/>
      <c r="G17" s="78"/>
      <c r="H17" s="78"/>
      <c r="I17" s="78"/>
      <c r="J17" s="78"/>
      <c r="K17" s="78"/>
      <c r="L17" s="78"/>
      <c r="M17" s="79"/>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row>
    <row r="18" ht="12.0" customHeight="1">
      <c r="A18" s="93">
        <f>MAX($A$1:A17)+1</f>
        <v>4</v>
      </c>
      <c r="B18" s="94" t="s">
        <v>128</v>
      </c>
      <c r="C18" s="95"/>
      <c r="D18" s="96"/>
      <c r="E18" s="97"/>
      <c r="F18" s="98"/>
      <c r="G18" s="99"/>
      <c r="H18" s="100"/>
      <c r="I18" s="101"/>
      <c r="J18" s="102"/>
      <c r="K18" s="103"/>
      <c r="L18" s="102"/>
      <c r="M18" s="104"/>
      <c r="N18" s="50"/>
      <c r="O18" s="63"/>
      <c r="P18" s="63"/>
      <c r="Q18" s="63"/>
      <c r="R18" s="63"/>
      <c r="S18" s="63"/>
      <c r="T18" s="63"/>
      <c r="U18" s="63"/>
      <c r="V18" s="63"/>
      <c r="W18" s="63"/>
      <c r="X18" s="63"/>
      <c r="Y18" s="63"/>
      <c r="Z18" s="63"/>
      <c r="AA18" s="63"/>
      <c r="AB18" s="63"/>
      <c r="AC18" s="63"/>
      <c r="AD18" s="63"/>
      <c r="AE18" s="63"/>
      <c r="AF18" s="63"/>
      <c r="AG18" s="63"/>
      <c r="AH18" s="63"/>
      <c r="AI18" s="63"/>
      <c r="AJ18" s="63"/>
      <c r="AK18" s="63"/>
      <c r="AL18" s="63"/>
    </row>
    <row r="19" ht="12.0" customHeight="1">
      <c r="A19" s="105"/>
      <c r="B19" s="106" t="s">
        <v>129</v>
      </c>
      <c r="C19" s="95">
        <v>112660.0</v>
      </c>
      <c r="D19" s="96" t="s">
        <v>130</v>
      </c>
      <c r="E19" s="97">
        <v>41061.0</v>
      </c>
      <c r="F19" s="98" t="s">
        <v>131</v>
      </c>
      <c r="G19" s="99">
        <v>7.0782E8</v>
      </c>
      <c r="H19" s="100">
        <f>G19/C19</f>
        <v>6282.797799</v>
      </c>
      <c r="I19" s="101">
        <f>31560029/C19</f>
        <v>280.1351766</v>
      </c>
      <c r="J19" s="102">
        <f>I19/H19</f>
        <v>0.04458764799</v>
      </c>
      <c r="K19" s="103">
        <v>1.0</v>
      </c>
      <c r="L19" s="107">
        <f>G19/33742401</f>
        <v>20.97716757</v>
      </c>
      <c r="M19" s="108" t="s">
        <v>109</v>
      </c>
      <c r="N19" s="50"/>
      <c r="O19" s="63"/>
      <c r="P19" s="63"/>
      <c r="Q19" s="63"/>
      <c r="R19" s="63"/>
      <c r="S19" s="63"/>
      <c r="T19" s="63"/>
      <c r="U19" s="63"/>
      <c r="V19" s="63"/>
      <c r="W19" s="63"/>
      <c r="X19" s="63"/>
      <c r="Y19" s="63"/>
      <c r="Z19" s="63"/>
      <c r="AA19" s="63"/>
      <c r="AB19" s="63"/>
      <c r="AC19" s="63"/>
      <c r="AD19" s="63"/>
      <c r="AE19" s="63"/>
      <c r="AF19" s="63"/>
      <c r="AG19" s="63"/>
      <c r="AH19" s="63"/>
      <c r="AI19" s="63"/>
      <c r="AJ19" s="63"/>
      <c r="AK19" s="63"/>
      <c r="AL19" s="63"/>
    </row>
    <row r="20" ht="12.0" customHeight="1">
      <c r="A20" s="109"/>
      <c r="B20" s="110" t="s">
        <v>132</v>
      </c>
      <c r="C20" s="95"/>
      <c r="D20" s="96">
        <v>1999.0</v>
      </c>
      <c r="E20" s="111"/>
      <c r="F20" s="98" t="s">
        <v>133</v>
      </c>
      <c r="G20" s="112"/>
      <c r="H20" s="100"/>
      <c r="I20" s="113"/>
      <c r="J20" s="102"/>
      <c r="K20" s="103"/>
      <c r="L20" s="102"/>
      <c r="M20" s="104"/>
      <c r="N20" s="50"/>
      <c r="O20" s="63"/>
      <c r="P20" s="63"/>
      <c r="Q20" s="63"/>
      <c r="R20" s="63"/>
      <c r="S20" s="63"/>
      <c r="T20" s="63"/>
      <c r="U20" s="63"/>
      <c r="V20" s="63"/>
      <c r="W20" s="63"/>
      <c r="X20" s="63"/>
      <c r="Y20" s="63"/>
      <c r="Z20" s="63"/>
      <c r="AA20" s="63"/>
      <c r="AB20" s="63"/>
      <c r="AC20" s="63"/>
      <c r="AD20" s="63"/>
      <c r="AE20" s="63"/>
      <c r="AF20" s="63"/>
      <c r="AG20" s="63"/>
      <c r="AH20" s="63"/>
      <c r="AI20" s="63"/>
      <c r="AJ20" s="63"/>
      <c r="AK20" s="63"/>
      <c r="AL20" s="63"/>
    </row>
    <row r="21" ht="12.0" customHeight="1">
      <c r="A21" s="109"/>
      <c r="B21" s="114"/>
      <c r="C21" s="95"/>
      <c r="D21" s="96"/>
      <c r="E21" s="115"/>
      <c r="F21" s="98"/>
      <c r="G21" s="112"/>
      <c r="H21" s="100"/>
      <c r="I21" s="101"/>
      <c r="J21" s="102"/>
      <c r="K21" s="116"/>
      <c r="L21" s="102"/>
      <c r="M21" s="104"/>
      <c r="N21" s="50"/>
      <c r="O21" s="63"/>
      <c r="P21" s="63"/>
      <c r="Q21" s="63"/>
      <c r="R21" s="63"/>
      <c r="S21" s="63"/>
      <c r="T21" s="63"/>
      <c r="U21" s="63"/>
      <c r="V21" s="63"/>
      <c r="W21" s="63"/>
      <c r="X21" s="63"/>
      <c r="Y21" s="63"/>
      <c r="Z21" s="63"/>
      <c r="AA21" s="63"/>
      <c r="AB21" s="63"/>
      <c r="AC21" s="63"/>
      <c r="AD21" s="63"/>
      <c r="AE21" s="63"/>
      <c r="AF21" s="63"/>
      <c r="AG21" s="63"/>
      <c r="AH21" s="63"/>
      <c r="AI21" s="63"/>
      <c r="AJ21" s="63"/>
      <c r="AK21" s="63"/>
      <c r="AL21" s="63"/>
    </row>
    <row r="22" ht="112.5" customHeight="1">
      <c r="A22" s="117"/>
      <c r="B22" s="118" t="s">
        <v>113</v>
      </c>
      <c r="C22" s="119" t="s">
        <v>134</v>
      </c>
      <c r="D22" s="120"/>
      <c r="E22" s="120"/>
      <c r="F22" s="120"/>
      <c r="G22" s="120"/>
      <c r="H22" s="120"/>
      <c r="I22" s="120"/>
      <c r="J22" s="120"/>
      <c r="K22" s="120"/>
      <c r="L22" s="120"/>
      <c r="M22" s="121"/>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row>
    <row r="23" ht="12.0" customHeight="1">
      <c r="A23" s="31"/>
      <c r="B23" s="32" t="s">
        <v>86</v>
      </c>
      <c r="C23" s="33" t="s">
        <v>87</v>
      </c>
      <c r="D23" s="34" t="s">
        <v>88</v>
      </c>
      <c r="E23" s="35" t="s">
        <v>89</v>
      </c>
      <c r="F23" s="35" t="s">
        <v>90</v>
      </c>
      <c r="G23" s="36"/>
      <c r="H23" s="37"/>
      <c r="I23" s="38"/>
      <c r="J23" s="39"/>
      <c r="K23" s="35" t="s">
        <v>91</v>
      </c>
      <c r="L23" s="35"/>
      <c r="M23" s="40"/>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row>
    <row r="24" ht="12.0" customHeight="1">
      <c r="A24" s="42" t="s">
        <v>92</v>
      </c>
      <c r="B24" s="43" t="s">
        <v>93</v>
      </c>
      <c r="C24" s="44" t="s">
        <v>94</v>
      </c>
      <c r="D24" s="45" t="s">
        <v>95</v>
      </c>
      <c r="E24" s="44" t="s">
        <v>96</v>
      </c>
      <c r="F24" s="44" t="s">
        <v>97</v>
      </c>
      <c r="G24" s="46" t="s">
        <v>98</v>
      </c>
      <c r="H24" s="47" t="s">
        <v>99</v>
      </c>
      <c r="I24" s="48" t="s">
        <v>100</v>
      </c>
      <c r="J24" s="44" t="s">
        <v>101</v>
      </c>
      <c r="K24" s="44" t="s">
        <v>102</v>
      </c>
      <c r="L24" s="44" t="s">
        <v>103</v>
      </c>
      <c r="M24" s="49" t="s">
        <v>104</v>
      </c>
      <c r="N24" s="41"/>
      <c r="O24" s="50"/>
      <c r="P24" s="50"/>
      <c r="Q24" s="50"/>
      <c r="R24" s="50"/>
      <c r="S24" s="50"/>
      <c r="T24" s="50"/>
      <c r="U24" s="50"/>
      <c r="V24" s="50"/>
      <c r="W24" s="50"/>
      <c r="X24" s="50"/>
      <c r="Y24" s="50"/>
      <c r="Z24" s="50"/>
      <c r="AA24" s="50"/>
      <c r="AB24" s="50"/>
      <c r="AC24" s="50"/>
      <c r="AD24" s="50"/>
      <c r="AE24" s="50"/>
      <c r="AF24" s="50"/>
      <c r="AG24" s="50"/>
      <c r="AH24" s="50"/>
      <c r="AI24" s="50"/>
      <c r="AJ24" s="50"/>
      <c r="AK24" s="50"/>
      <c r="AL24" s="50"/>
    </row>
    <row r="25" ht="12.0" customHeight="1">
      <c r="A25" s="51">
        <f>MAX($A$1:A22)+1</f>
        <v>5</v>
      </c>
      <c r="B25" s="52" t="s">
        <v>135</v>
      </c>
      <c r="C25" s="81"/>
      <c r="D25" s="82"/>
      <c r="E25" s="83"/>
      <c r="F25" s="84"/>
      <c r="G25" s="85"/>
      <c r="H25" s="86"/>
      <c r="I25" s="87"/>
      <c r="J25" s="88"/>
      <c r="K25" s="61"/>
      <c r="L25" s="60"/>
      <c r="M25" s="62"/>
      <c r="N25" s="50"/>
      <c r="O25" s="63"/>
      <c r="P25" s="63"/>
      <c r="Q25" s="63"/>
      <c r="R25" s="63"/>
      <c r="S25" s="63"/>
      <c r="T25" s="63"/>
      <c r="U25" s="63"/>
      <c r="V25" s="63"/>
      <c r="W25" s="63"/>
      <c r="X25" s="63"/>
      <c r="Y25" s="63"/>
      <c r="Z25" s="63"/>
      <c r="AA25" s="63"/>
      <c r="AB25" s="63"/>
      <c r="AC25" s="63"/>
      <c r="AD25" s="63"/>
      <c r="AE25" s="63"/>
      <c r="AF25" s="63"/>
      <c r="AG25" s="63"/>
      <c r="AH25" s="63"/>
      <c r="AI25" s="63"/>
      <c r="AJ25" s="63"/>
      <c r="AK25" s="63"/>
      <c r="AL25" s="63"/>
    </row>
    <row r="26" ht="12.0" customHeight="1">
      <c r="A26" s="64"/>
      <c r="B26" s="65" t="s">
        <v>136</v>
      </c>
      <c r="C26" s="53">
        <v>24700.0</v>
      </c>
      <c r="D26" s="54">
        <v>1904.0</v>
      </c>
      <c r="E26" s="55">
        <v>41061.0</v>
      </c>
      <c r="F26" s="56" t="s">
        <v>137</v>
      </c>
      <c r="G26" s="57">
        <v>3.8E8</v>
      </c>
      <c r="H26" s="58">
        <f>G26/C26</f>
        <v>15384.61538</v>
      </c>
      <c r="I26" s="59">
        <f>5852000/C26</f>
        <v>236.9230769</v>
      </c>
      <c r="J26" s="60">
        <f>I26/H26</f>
        <v>0.0154</v>
      </c>
      <c r="K26" s="61">
        <v>1.0</v>
      </c>
      <c r="L26" s="122" t="s">
        <v>108</v>
      </c>
      <c r="M26" s="66" t="s">
        <v>109</v>
      </c>
      <c r="N26" s="50"/>
      <c r="O26" s="63"/>
      <c r="P26" s="63"/>
      <c r="Q26" s="63"/>
      <c r="R26" s="63"/>
      <c r="S26" s="63"/>
      <c r="T26" s="63"/>
      <c r="U26" s="63"/>
      <c r="V26" s="63"/>
      <c r="W26" s="63"/>
      <c r="X26" s="63"/>
      <c r="Y26" s="63"/>
      <c r="Z26" s="63"/>
      <c r="AA26" s="63"/>
      <c r="AB26" s="63"/>
      <c r="AC26" s="63"/>
      <c r="AD26" s="63"/>
      <c r="AE26" s="63"/>
      <c r="AF26" s="63"/>
      <c r="AG26" s="63"/>
      <c r="AH26" s="63"/>
      <c r="AI26" s="63"/>
      <c r="AJ26" s="63"/>
      <c r="AK26" s="63"/>
      <c r="AL26" s="63"/>
    </row>
    <row r="27" ht="12.0" customHeight="1">
      <c r="A27" s="67"/>
      <c r="B27" s="89" t="s">
        <v>132</v>
      </c>
      <c r="C27" s="53"/>
      <c r="D27" s="54"/>
      <c r="E27" s="68"/>
      <c r="F27" s="56" t="s">
        <v>138</v>
      </c>
      <c r="G27" s="57"/>
      <c r="H27" s="58"/>
      <c r="I27" s="70"/>
      <c r="J27" s="60"/>
      <c r="K27" s="61"/>
      <c r="L27" s="60"/>
      <c r="M27" s="62"/>
      <c r="N27" s="50"/>
      <c r="O27" s="63"/>
      <c r="P27" s="63"/>
      <c r="Q27" s="63"/>
      <c r="R27" s="63"/>
      <c r="S27" s="63"/>
      <c r="T27" s="63"/>
      <c r="U27" s="63"/>
      <c r="V27" s="63"/>
      <c r="W27" s="63"/>
      <c r="X27" s="63"/>
      <c r="Y27" s="63"/>
      <c r="Z27" s="63"/>
      <c r="AA27" s="63"/>
      <c r="AB27" s="63"/>
      <c r="AC27" s="63"/>
      <c r="AD27" s="63"/>
      <c r="AE27" s="63"/>
      <c r="AF27" s="63"/>
      <c r="AG27" s="63"/>
      <c r="AH27" s="63"/>
      <c r="AI27" s="63"/>
      <c r="AJ27" s="63"/>
      <c r="AK27" s="63"/>
      <c r="AL27" s="63"/>
    </row>
    <row r="28" ht="12.0" customHeight="1">
      <c r="A28" s="67"/>
      <c r="B28" s="72"/>
      <c r="C28" s="123"/>
      <c r="D28" s="124"/>
      <c r="E28" s="125"/>
      <c r="F28" s="126"/>
      <c r="G28" s="127"/>
      <c r="H28" s="128"/>
      <c r="I28" s="129"/>
      <c r="J28" s="130"/>
      <c r="K28" s="131"/>
      <c r="L28" s="130"/>
      <c r="M28" s="132"/>
      <c r="N28" s="50"/>
      <c r="O28" s="63"/>
      <c r="P28" s="63"/>
      <c r="Q28" s="63"/>
      <c r="R28" s="63"/>
      <c r="S28" s="63"/>
      <c r="T28" s="63"/>
      <c r="U28" s="63"/>
      <c r="V28" s="63"/>
      <c r="W28" s="63"/>
      <c r="X28" s="63"/>
      <c r="Y28" s="63"/>
      <c r="Z28" s="63"/>
      <c r="AA28" s="63"/>
      <c r="AB28" s="63"/>
      <c r="AC28" s="63"/>
      <c r="AD28" s="63"/>
      <c r="AE28" s="63"/>
      <c r="AF28" s="63"/>
      <c r="AG28" s="63"/>
      <c r="AH28" s="63"/>
      <c r="AI28" s="63"/>
      <c r="AJ28" s="63"/>
      <c r="AK28" s="63"/>
      <c r="AL28" s="63"/>
    </row>
    <row r="29" ht="74.25" customHeight="1">
      <c r="A29" s="75"/>
      <c r="B29" s="90" t="s">
        <v>113</v>
      </c>
      <c r="C29" s="91" t="s">
        <v>139</v>
      </c>
      <c r="D29" s="78"/>
      <c r="E29" s="78"/>
      <c r="F29" s="78"/>
      <c r="G29" s="78"/>
      <c r="H29" s="78"/>
      <c r="I29" s="78"/>
      <c r="J29" s="78"/>
      <c r="K29" s="78"/>
      <c r="L29" s="78"/>
      <c r="M29" s="79"/>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row>
    <row r="30" ht="12.0" customHeight="1">
      <c r="A30" s="51">
        <f>MAX($A$1:A29)+1</f>
        <v>6</v>
      </c>
      <c r="B30" s="52" t="s">
        <v>140</v>
      </c>
      <c r="C30" s="81"/>
      <c r="D30" s="82"/>
      <c r="E30" s="83"/>
      <c r="F30" s="84"/>
      <c r="G30" s="85"/>
      <c r="H30" s="86"/>
      <c r="I30" s="87"/>
      <c r="J30" s="88"/>
      <c r="K30" s="60"/>
      <c r="L30" s="61"/>
      <c r="M30" s="62"/>
      <c r="N30" s="50"/>
      <c r="O30" s="63"/>
      <c r="P30" s="63"/>
      <c r="Q30" s="63"/>
      <c r="R30" s="63"/>
      <c r="S30" s="63"/>
      <c r="T30" s="63"/>
      <c r="U30" s="63"/>
      <c r="V30" s="63"/>
      <c r="W30" s="63"/>
      <c r="X30" s="63"/>
      <c r="Y30" s="63"/>
      <c r="Z30" s="63"/>
      <c r="AA30" s="63"/>
      <c r="AB30" s="63"/>
      <c r="AC30" s="63"/>
      <c r="AD30" s="63"/>
      <c r="AE30" s="63"/>
      <c r="AF30" s="63"/>
      <c r="AG30" s="63"/>
      <c r="AH30" s="63"/>
      <c r="AI30" s="63"/>
      <c r="AJ30" s="63"/>
      <c r="AK30" s="63"/>
      <c r="AL30" s="63"/>
    </row>
    <row r="31" ht="12.0" customHeight="1">
      <c r="A31" s="64"/>
      <c r="B31" s="65" t="s">
        <v>141</v>
      </c>
      <c r="C31" s="53">
        <v>14002.0</v>
      </c>
      <c r="D31" s="54">
        <v>2006.0</v>
      </c>
      <c r="E31" s="55">
        <v>41061.0</v>
      </c>
      <c r="F31" s="56" t="s">
        <v>142</v>
      </c>
      <c r="G31" s="57">
        <v>5.7E7</v>
      </c>
      <c r="H31" s="58">
        <f>G31/C31</f>
        <v>4070.847022</v>
      </c>
      <c r="I31" s="59">
        <f>2604917/C31</f>
        <v>186.038923</v>
      </c>
      <c r="J31" s="60">
        <f>I31/H31</f>
        <v>0.04570029825</v>
      </c>
      <c r="K31" s="61">
        <f>1-4663/C31</f>
        <v>0.6669761463</v>
      </c>
      <c r="L31" s="122">
        <f>G31/2802176</f>
        <v>20.34133473</v>
      </c>
      <c r="M31" s="66" t="s">
        <v>109</v>
      </c>
      <c r="N31" s="50"/>
      <c r="O31" s="63"/>
      <c r="P31" s="133"/>
      <c r="Q31" s="63"/>
      <c r="R31" s="134"/>
      <c r="S31" s="63"/>
      <c r="T31" s="63"/>
      <c r="U31" s="63"/>
      <c r="V31" s="63"/>
      <c r="W31" s="63"/>
      <c r="X31" s="63"/>
      <c r="Y31" s="63"/>
      <c r="Z31" s="63"/>
      <c r="AA31" s="63"/>
      <c r="AB31" s="63"/>
      <c r="AC31" s="63"/>
      <c r="AD31" s="63"/>
      <c r="AE31" s="63"/>
      <c r="AF31" s="63"/>
      <c r="AG31" s="63"/>
      <c r="AH31" s="63"/>
      <c r="AI31" s="63"/>
      <c r="AJ31" s="63"/>
      <c r="AK31" s="63"/>
      <c r="AL31" s="63"/>
    </row>
    <row r="32" ht="12.0" customHeight="1">
      <c r="A32" s="67"/>
      <c r="B32" s="89" t="s">
        <v>118</v>
      </c>
      <c r="C32" s="53"/>
      <c r="D32" s="54"/>
      <c r="E32" s="68"/>
      <c r="F32" s="56" t="s">
        <v>143</v>
      </c>
      <c r="G32" s="57"/>
      <c r="H32" s="58"/>
      <c r="I32" s="70"/>
      <c r="J32" s="60"/>
      <c r="K32" s="60"/>
      <c r="L32" s="50"/>
      <c r="M32" s="62"/>
      <c r="N32" s="50"/>
      <c r="O32" s="63"/>
      <c r="P32" s="63"/>
      <c r="Q32" s="63"/>
      <c r="R32" s="134"/>
      <c r="S32" s="63"/>
      <c r="T32" s="63"/>
      <c r="U32" s="63"/>
      <c r="V32" s="63"/>
      <c r="W32" s="63"/>
      <c r="X32" s="63"/>
      <c r="Y32" s="63"/>
      <c r="Z32" s="63"/>
      <c r="AA32" s="63"/>
      <c r="AB32" s="63"/>
      <c r="AC32" s="63"/>
      <c r="AD32" s="63"/>
      <c r="AE32" s="63"/>
      <c r="AF32" s="63"/>
      <c r="AG32" s="63"/>
      <c r="AH32" s="63"/>
      <c r="AI32" s="63"/>
      <c r="AJ32" s="63"/>
      <c r="AK32" s="63"/>
      <c r="AL32" s="63"/>
    </row>
    <row r="33" ht="12.0" customHeight="1">
      <c r="A33" s="67"/>
      <c r="B33" s="89"/>
      <c r="C33" s="53"/>
      <c r="D33" s="54"/>
      <c r="E33" s="73"/>
      <c r="F33" s="56"/>
      <c r="G33" s="69"/>
      <c r="H33" s="58"/>
      <c r="I33" s="59"/>
      <c r="J33" s="60"/>
      <c r="K33" s="60"/>
      <c r="L33" s="74"/>
      <c r="M33" s="62"/>
      <c r="N33" s="50"/>
      <c r="O33" s="63"/>
      <c r="P33" s="63"/>
      <c r="Q33" s="63"/>
      <c r="R33" s="63"/>
      <c r="S33" s="63"/>
      <c r="T33" s="63"/>
      <c r="U33" s="63"/>
      <c r="V33" s="63"/>
      <c r="W33" s="63"/>
      <c r="X33" s="63"/>
      <c r="Y33" s="63"/>
      <c r="Z33" s="63"/>
      <c r="AA33" s="63"/>
      <c r="AB33" s="63"/>
      <c r="AC33" s="63"/>
      <c r="AD33" s="63"/>
      <c r="AE33" s="63"/>
      <c r="AF33" s="63"/>
      <c r="AG33" s="63"/>
      <c r="AH33" s="63"/>
      <c r="AI33" s="63"/>
      <c r="AJ33" s="63"/>
      <c r="AK33" s="63"/>
      <c r="AL33" s="63"/>
    </row>
    <row r="34" ht="74.25" customHeight="1">
      <c r="A34" s="75"/>
      <c r="B34" s="90" t="s">
        <v>113</v>
      </c>
      <c r="C34" s="91" t="s">
        <v>144</v>
      </c>
      <c r="D34" s="78"/>
      <c r="E34" s="78"/>
      <c r="F34" s="78"/>
      <c r="G34" s="78"/>
      <c r="H34" s="78"/>
      <c r="I34" s="78"/>
      <c r="J34" s="78"/>
      <c r="K34" s="78"/>
      <c r="L34" s="78"/>
      <c r="M34" s="79"/>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row>
    <row r="35" ht="12.0" customHeight="1">
      <c r="A35" s="51">
        <f>MAX($A$1:A34)+1</f>
        <v>7</v>
      </c>
      <c r="B35" s="52" t="s">
        <v>145</v>
      </c>
      <c r="C35" s="81"/>
      <c r="D35" s="82"/>
      <c r="E35" s="83"/>
      <c r="F35" s="84"/>
      <c r="G35" s="85"/>
      <c r="H35" s="86"/>
      <c r="I35" s="87"/>
      <c r="J35" s="88"/>
      <c r="K35" s="60"/>
      <c r="L35" s="61"/>
      <c r="M35" s="135"/>
      <c r="N35" s="50"/>
      <c r="O35" s="63"/>
      <c r="P35" s="63"/>
      <c r="Q35" s="63"/>
      <c r="R35" s="63"/>
      <c r="S35" s="63"/>
      <c r="T35" s="63"/>
      <c r="U35" s="63"/>
      <c r="V35" s="63"/>
      <c r="W35" s="63"/>
      <c r="X35" s="63"/>
      <c r="Y35" s="63"/>
      <c r="Z35" s="63"/>
      <c r="AA35" s="63"/>
      <c r="AB35" s="63"/>
      <c r="AC35" s="63"/>
      <c r="AD35" s="63"/>
      <c r="AE35" s="63"/>
      <c r="AF35" s="63"/>
      <c r="AG35" s="63"/>
      <c r="AH35" s="63"/>
      <c r="AI35" s="63"/>
      <c r="AJ35" s="63"/>
      <c r="AK35" s="63"/>
      <c r="AL35" s="63"/>
    </row>
    <row r="36" ht="12.0" customHeight="1">
      <c r="A36" s="64"/>
      <c r="B36" s="65" t="s">
        <v>146</v>
      </c>
      <c r="C36" s="53">
        <v>11137.0</v>
      </c>
      <c r="D36" s="54">
        <v>2009.0</v>
      </c>
      <c r="E36" s="55">
        <v>41030.0</v>
      </c>
      <c r="F36" s="56" t="s">
        <v>147</v>
      </c>
      <c r="G36" s="57">
        <v>1.6E7</v>
      </c>
      <c r="H36" s="58">
        <f>G36/C36</f>
        <v>1436.652599</v>
      </c>
      <c r="I36" s="59">
        <f>742400/C36</f>
        <v>66.66068061</v>
      </c>
      <c r="J36" s="60">
        <v>0.0464</v>
      </c>
      <c r="K36" s="60">
        <v>1.0</v>
      </c>
      <c r="L36" s="61">
        <v>1.0</v>
      </c>
      <c r="M36" s="62" t="s">
        <v>109</v>
      </c>
      <c r="N36" s="50"/>
      <c r="O36" s="63"/>
      <c r="P36" s="63"/>
      <c r="Q36" s="63"/>
      <c r="R36" s="63"/>
      <c r="S36" s="63"/>
      <c r="T36" s="63"/>
      <c r="U36" s="63"/>
      <c r="V36" s="63"/>
      <c r="W36" s="63"/>
      <c r="X36" s="63"/>
      <c r="Y36" s="63"/>
      <c r="Z36" s="63"/>
      <c r="AA36" s="63"/>
      <c r="AB36" s="63"/>
      <c r="AC36" s="63"/>
      <c r="AD36" s="63"/>
      <c r="AE36" s="63"/>
      <c r="AF36" s="63"/>
      <c r="AG36" s="63"/>
      <c r="AH36" s="63"/>
      <c r="AI36" s="63"/>
      <c r="AJ36" s="63"/>
      <c r="AK36" s="63"/>
      <c r="AL36" s="63"/>
    </row>
    <row r="37" ht="12.0" customHeight="1">
      <c r="A37" s="67"/>
      <c r="B37" s="89" t="s">
        <v>118</v>
      </c>
      <c r="C37" s="53"/>
      <c r="D37" s="54"/>
      <c r="E37" s="68"/>
      <c r="F37" s="56" t="s">
        <v>148</v>
      </c>
      <c r="G37" s="57"/>
      <c r="H37" s="58"/>
      <c r="I37" s="70"/>
      <c r="J37" s="60"/>
      <c r="K37" s="60"/>
      <c r="L37" s="61"/>
      <c r="M37" s="135"/>
      <c r="N37" s="50"/>
      <c r="O37" s="63"/>
      <c r="P37" s="63"/>
      <c r="Q37" s="63"/>
      <c r="R37" s="63"/>
      <c r="S37" s="63"/>
      <c r="T37" s="63"/>
      <c r="U37" s="63"/>
      <c r="V37" s="63"/>
      <c r="W37" s="63"/>
      <c r="X37" s="63"/>
      <c r="Y37" s="63"/>
      <c r="Z37" s="63"/>
      <c r="AA37" s="63"/>
      <c r="AB37" s="63"/>
      <c r="AC37" s="63"/>
      <c r="AD37" s="63"/>
      <c r="AE37" s="63"/>
      <c r="AF37" s="63"/>
      <c r="AG37" s="63"/>
      <c r="AH37" s="63"/>
      <c r="AI37" s="63"/>
      <c r="AJ37" s="63"/>
      <c r="AK37" s="63"/>
      <c r="AL37" s="63"/>
    </row>
    <row r="38" ht="12.0" customHeight="1">
      <c r="A38" s="67"/>
      <c r="B38" s="89" t="s">
        <v>21</v>
      </c>
      <c r="C38" s="53"/>
      <c r="D38" s="54"/>
      <c r="E38" s="73"/>
      <c r="F38" s="56"/>
      <c r="G38" s="69"/>
      <c r="H38" s="58"/>
      <c r="I38" s="59"/>
      <c r="J38" s="60"/>
      <c r="K38" s="60"/>
      <c r="L38" s="74"/>
      <c r="M38" s="136"/>
      <c r="N38" s="50"/>
      <c r="O38" s="63"/>
      <c r="P38" s="63"/>
      <c r="Q38" s="63"/>
      <c r="R38" s="63"/>
      <c r="S38" s="63"/>
      <c r="T38" s="63"/>
      <c r="U38" s="63"/>
      <c r="V38" s="63"/>
      <c r="W38" s="63"/>
      <c r="X38" s="63"/>
      <c r="Y38" s="63"/>
      <c r="Z38" s="63"/>
      <c r="AA38" s="63"/>
      <c r="AB38" s="63"/>
      <c r="AC38" s="63"/>
      <c r="AD38" s="63"/>
      <c r="AE38" s="63"/>
      <c r="AF38" s="63"/>
      <c r="AG38" s="63"/>
      <c r="AH38" s="63"/>
      <c r="AI38" s="63"/>
      <c r="AJ38" s="63"/>
      <c r="AK38" s="63"/>
      <c r="AL38" s="63"/>
    </row>
    <row r="39" ht="70.5" customHeight="1">
      <c r="A39" s="75"/>
      <c r="B39" s="90" t="s">
        <v>113</v>
      </c>
      <c r="C39" s="77" t="s">
        <v>149</v>
      </c>
      <c r="D39" s="78"/>
      <c r="E39" s="78"/>
      <c r="F39" s="78"/>
      <c r="G39" s="78"/>
      <c r="H39" s="78"/>
      <c r="I39" s="78"/>
      <c r="J39" s="78"/>
      <c r="K39" s="78"/>
      <c r="L39" s="78"/>
      <c r="M39" s="79"/>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row>
    <row r="40" ht="12.0" customHeight="1">
      <c r="A40" s="51">
        <f>MAX($A$1:A39)+1</f>
        <v>8</v>
      </c>
      <c r="B40" s="52" t="s">
        <v>150</v>
      </c>
      <c r="C40" s="53"/>
      <c r="D40" s="54"/>
      <c r="E40" s="55"/>
      <c r="F40" s="56"/>
      <c r="G40" s="57"/>
      <c r="H40" s="58"/>
      <c r="I40" s="59"/>
      <c r="J40" s="60"/>
      <c r="K40" s="61"/>
      <c r="L40" s="60"/>
      <c r="M40" s="62"/>
      <c r="N40" s="50"/>
      <c r="O40" s="63"/>
      <c r="P40" s="63"/>
      <c r="Q40" s="63"/>
      <c r="R40" s="63"/>
      <c r="S40" s="63"/>
      <c r="T40" s="63"/>
      <c r="U40" s="63"/>
      <c r="V40" s="63"/>
      <c r="W40" s="63"/>
      <c r="X40" s="63"/>
      <c r="Y40" s="63"/>
      <c r="Z40" s="63"/>
      <c r="AA40" s="63"/>
      <c r="AB40" s="63"/>
      <c r="AC40" s="63"/>
      <c r="AD40" s="63"/>
      <c r="AE40" s="63"/>
      <c r="AF40" s="63"/>
      <c r="AG40" s="63"/>
      <c r="AH40" s="63"/>
      <c r="AI40" s="63"/>
      <c r="AJ40" s="63"/>
      <c r="AK40" s="63"/>
      <c r="AL40" s="63"/>
    </row>
    <row r="41" ht="12.0" customHeight="1">
      <c r="A41" s="64"/>
      <c r="B41" s="65" t="s">
        <v>151</v>
      </c>
      <c r="C41" s="53">
        <v>8354.0</v>
      </c>
      <c r="D41" s="54">
        <v>1900.0</v>
      </c>
      <c r="E41" s="55">
        <v>40940.0</v>
      </c>
      <c r="F41" s="56" t="s">
        <v>152</v>
      </c>
      <c r="G41" s="57">
        <v>1.72E7</v>
      </c>
      <c r="H41" s="58">
        <f>G41/C41</f>
        <v>2058.893943</v>
      </c>
      <c r="I41" s="59">
        <f>775000/C41</f>
        <v>92.76993057</v>
      </c>
      <c r="J41" s="60">
        <f>I41/H41</f>
        <v>0.04505813953</v>
      </c>
      <c r="K41" s="61">
        <v>1.0</v>
      </c>
      <c r="L41" s="122">
        <v>1.0</v>
      </c>
      <c r="M41" s="66" t="s">
        <v>109</v>
      </c>
      <c r="N41" s="50"/>
      <c r="O41" s="63"/>
      <c r="P41" s="63"/>
      <c r="Q41" s="63"/>
      <c r="R41" s="63"/>
      <c r="S41" s="63"/>
      <c r="T41" s="63"/>
      <c r="U41" s="63"/>
      <c r="V41" s="63"/>
      <c r="W41" s="63"/>
      <c r="X41" s="63"/>
      <c r="Y41" s="63"/>
      <c r="Z41" s="63"/>
      <c r="AA41" s="63"/>
      <c r="AB41" s="63"/>
      <c r="AC41" s="63"/>
      <c r="AD41" s="63"/>
      <c r="AE41" s="63"/>
      <c r="AF41" s="63"/>
      <c r="AG41" s="63"/>
      <c r="AH41" s="63"/>
      <c r="AI41" s="63"/>
      <c r="AJ41" s="63"/>
      <c r="AK41" s="63"/>
      <c r="AL41" s="63"/>
    </row>
    <row r="42" ht="12.0" customHeight="1">
      <c r="A42" s="67"/>
      <c r="B42" s="89" t="s">
        <v>118</v>
      </c>
      <c r="C42" s="53"/>
      <c r="D42" s="54">
        <v>1988.0</v>
      </c>
      <c r="E42" s="68"/>
      <c r="F42" s="56" t="s">
        <v>153</v>
      </c>
      <c r="G42" s="69"/>
      <c r="H42" s="58"/>
      <c r="I42" s="70"/>
      <c r="J42" s="60"/>
      <c r="K42" s="61"/>
      <c r="L42" s="60"/>
      <c r="M42" s="62"/>
      <c r="N42" s="50"/>
      <c r="O42" s="63"/>
      <c r="P42" s="63"/>
      <c r="Q42" s="63"/>
      <c r="R42" s="63"/>
      <c r="S42" s="63"/>
      <c r="T42" s="63"/>
      <c r="U42" s="63"/>
      <c r="V42" s="63"/>
      <c r="W42" s="63"/>
      <c r="X42" s="63"/>
      <c r="Y42" s="63"/>
      <c r="Z42" s="63"/>
      <c r="AA42" s="63"/>
      <c r="AB42" s="63"/>
      <c r="AC42" s="63"/>
      <c r="AD42" s="63"/>
      <c r="AE42" s="63"/>
      <c r="AF42" s="63"/>
      <c r="AG42" s="63"/>
      <c r="AH42" s="63"/>
      <c r="AI42" s="63"/>
      <c r="AJ42" s="63"/>
      <c r="AK42" s="63"/>
      <c r="AL42" s="63"/>
    </row>
    <row r="43" ht="12.0" customHeight="1">
      <c r="A43" s="67"/>
      <c r="B43" s="72" t="s">
        <v>21</v>
      </c>
      <c r="C43" s="53"/>
      <c r="D43" s="54"/>
      <c r="E43" s="73"/>
      <c r="F43" s="56"/>
      <c r="G43" s="69"/>
      <c r="H43" s="58"/>
      <c r="I43" s="59"/>
      <c r="J43" s="60"/>
      <c r="K43" s="74"/>
      <c r="L43" s="60"/>
      <c r="M43" s="62"/>
      <c r="N43" s="50"/>
      <c r="O43" s="63"/>
      <c r="P43" s="63"/>
      <c r="Q43" s="63"/>
      <c r="R43" s="63"/>
      <c r="S43" s="63"/>
      <c r="T43" s="63"/>
      <c r="U43" s="63"/>
      <c r="V43" s="63"/>
      <c r="W43" s="63"/>
      <c r="X43" s="63"/>
      <c r="Y43" s="63"/>
      <c r="Z43" s="63"/>
      <c r="AA43" s="63"/>
      <c r="AB43" s="63"/>
      <c r="AC43" s="63"/>
      <c r="AD43" s="63"/>
      <c r="AE43" s="63"/>
      <c r="AF43" s="63"/>
      <c r="AG43" s="63"/>
      <c r="AH43" s="63"/>
      <c r="AI43" s="63"/>
      <c r="AJ43" s="63"/>
      <c r="AK43" s="63"/>
      <c r="AL43" s="63"/>
    </row>
    <row r="44" ht="94.5" customHeight="1">
      <c r="A44" s="137"/>
      <c r="B44" s="138" t="s">
        <v>113</v>
      </c>
      <c r="C44" s="139" t="s">
        <v>154</v>
      </c>
      <c r="D44" s="120"/>
      <c r="E44" s="120"/>
      <c r="F44" s="120"/>
      <c r="G44" s="120"/>
      <c r="H44" s="120"/>
      <c r="I44" s="120"/>
      <c r="J44" s="120"/>
      <c r="K44" s="120"/>
      <c r="L44" s="120"/>
      <c r="M44" s="121"/>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row>
    <row r="45" ht="12.0" customHeight="1">
      <c r="A45" s="51">
        <f>MAX($A$1:A44)+1</f>
        <v>9</v>
      </c>
      <c r="B45" s="52" t="s">
        <v>155</v>
      </c>
      <c r="C45" s="81"/>
      <c r="D45" s="82"/>
      <c r="E45" s="83"/>
      <c r="F45" s="84"/>
      <c r="G45" s="85"/>
      <c r="H45" s="86"/>
      <c r="I45" s="87"/>
      <c r="J45" s="88"/>
      <c r="K45" s="60"/>
      <c r="L45" s="61"/>
      <c r="M45" s="135"/>
      <c r="N45" s="50"/>
      <c r="O45" s="63"/>
      <c r="P45" s="63"/>
      <c r="Q45" s="63"/>
      <c r="R45" s="63"/>
      <c r="S45" s="63"/>
      <c r="T45" s="63"/>
      <c r="U45" s="63"/>
      <c r="V45" s="63"/>
      <c r="W45" s="63"/>
      <c r="X45" s="63"/>
      <c r="Y45" s="63"/>
      <c r="Z45" s="63"/>
      <c r="AA45" s="63"/>
      <c r="AB45" s="63"/>
      <c r="AC45" s="63"/>
      <c r="AD45" s="63"/>
      <c r="AE45" s="63"/>
      <c r="AF45" s="63"/>
      <c r="AG45" s="63"/>
      <c r="AH45" s="63"/>
      <c r="AI45" s="63"/>
      <c r="AJ45" s="63"/>
      <c r="AK45" s="63"/>
      <c r="AL45" s="63"/>
    </row>
    <row r="46" ht="12.0" customHeight="1">
      <c r="A46" s="64"/>
      <c r="B46" s="65" t="s">
        <v>151</v>
      </c>
      <c r="C46" s="53">
        <v>8896.0</v>
      </c>
      <c r="D46" s="54">
        <v>1929.0</v>
      </c>
      <c r="E46" s="55">
        <v>40909.0</v>
      </c>
      <c r="F46" s="56" t="s">
        <v>156</v>
      </c>
      <c r="G46" s="57">
        <v>1.5E7</v>
      </c>
      <c r="H46" s="58">
        <f>G46/C46</f>
        <v>1686.151079</v>
      </c>
      <c r="I46" s="59">
        <f>(936274)/C46</f>
        <v>105.2466277</v>
      </c>
      <c r="J46" s="60">
        <f>I46/H46</f>
        <v>0.06241826667</v>
      </c>
      <c r="K46" s="60">
        <v>1.0</v>
      </c>
      <c r="L46" s="61">
        <v>1.0</v>
      </c>
      <c r="M46" s="62" t="s">
        <v>109</v>
      </c>
      <c r="N46" s="50"/>
      <c r="O46" s="63"/>
      <c r="P46" s="133"/>
      <c r="Q46" s="63"/>
      <c r="R46" s="63"/>
      <c r="S46" s="63"/>
      <c r="T46" s="63"/>
      <c r="U46" s="63"/>
      <c r="V46" s="63"/>
      <c r="W46" s="63"/>
      <c r="X46" s="63"/>
      <c r="Y46" s="63"/>
      <c r="Z46" s="63"/>
      <c r="AA46" s="63"/>
      <c r="AB46" s="63"/>
      <c r="AC46" s="63"/>
      <c r="AD46" s="63"/>
      <c r="AE46" s="63"/>
      <c r="AF46" s="63"/>
      <c r="AG46" s="63"/>
      <c r="AH46" s="63"/>
      <c r="AI46" s="63"/>
      <c r="AJ46" s="63"/>
      <c r="AK46" s="63"/>
      <c r="AL46" s="63"/>
    </row>
    <row r="47" ht="12.0" customHeight="1">
      <c r="A47" s="67"/>
      <c r="B47" s="89" t="s">
        <v>118</v>
      </c>
      <c r="C47" s="53"/>
      <c r="D47" s="54">
        <v>2003.0</v>
      </c>
      <c r="E47" s="68" t="s">
        <v>21</v>
      </c>
      <c r="F47" s="56" t="s">
        <v>157</v>
      </c>
      <c r="G47" s="57"/>
      <c r="H47" s="58"/>
      <c r="I47" s="70"/>
      <c r="J47" s="60"/>
      <c r="K47" s="60"/>
      <c r="L47" s="61"/>
      <c r="M47" s="135"/>
      <c r="N47" s="50"/>
      <c r="O47" s="63"/>
      <c r="P47" s="63"/>
      <c r="Q47" s="63"/>
      <c r="R47" s="63"/>
      <c r="S47" s="63"/>
      <c r="T47" s="63"/>
      <c r="U47" s="63"/>
      <c r="V47" s="63"/>
      <c r="W47" s="63"/>
      <c r="X47" s="63"/>
      <c r="Y47" s="63"/>
      <c r="Z47" s="63"/>
      <c r="AA47" s="63"/>
      <c r="AB47" s="63"/>
      <c r="AC47" s="63"/>
      <c r="AD47" s="63"/>
      <c r="AE47" s="63"/>
      <c r="AF47" s="63"/>
      <c r="AG47" s="63"/>
      <c r="AH47" s="63"/>
      <c r="AI47" s="63"/>
      <c r="AJ47" s="63"/>
      <c r="AK47" s="63"/>
      <c r="AL47" s="63"/>
    </row>
    <row r="48" ht="12.0" customHeight="1">
      <c r="A48" s="67"/>
      <c r="B48" s="89" t="s">
        <v>21</v>
      </c>
      <c r="C48" s="53"/>
      <c r="D48" s="54"/>
      <c r="E48" s="73"/>
      <c r="F48" s="56"/>
      <c r="G48" s="69"/>
      <c r="H48" s="58"/>
      <c r="I48" s="59"/>
      <c r="J48" s="60"/>
      <c r="K48" s="60"/>
      <c r="L48" s="74"/>
      <c r="M48" s="136"/>
      <c r="N48" s="50"/>
      <c r="O48" s="63"/>
      <c r="P48" s="63"/>
      <c r="Q48" s="63"/>
      <c r="R48" s="63"/>
      <c r="S48" s="63"/>
      <c r="T48" s="63"/>
      <c r="U48" s="63"/>
      <c r="V48" s="63"/>
      <c r="W48" s="63"/>
      <c r="X48" s="63"/>
      <c r="Y48" s="63"/>
      <c r="Z48" s="63"/>
      <c r="AA48" s="63"/>
      <c r="AB48" s="63"/>
      <c r="AC48" s="63"/>
      <c r="AD48" s="63"/>
      <c r="AE48" s="63"/>
      <c r="AF48" s="63"/>
      <c r="AG48" s="63"/>
      <c r="AH48" s="63"/>
      <c r="AI48" s="63"/>
      <c r="AJ48" s="63"/>
      <c r="AK48" s="63"/>
      <c r="AL48" s="63"/>
    </row>
    <row r="49" ht="87.75" customHeight="1">
      <c r="A49" s="75"/>
      <c r="B49" s="90" t="s">
        <v>113</v>
      </c>
      <c r="C49" s="77" t="s">
        <v>158</v>
      </c>
      <c r="D49" s="78"/>
      <c r="E49" s="78"/>
      <c r="F49" s="78"/>
      <c r="G49" s="78"/>
      <c r="H49" s="78"/>
      <c r="I49" s="78"/>
      <c r="J49" s="78"/>
      <c r="K49" s="78"/>
      <c r="L49" s="78"/>
      <c r="M49" s="79"/>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row>
    <row r="50" ht="12.0" customHeight="1">
      <c r="A50" s="51">
        <f>MAX($A$1:A49)+1</f>
        <v>10</v>
      </c>
      <c r="B50" s="52" t="s">
        <v>159</v>
      </c>
      <c r="C50" s="81"/>
      <c r="D50" s="82"/>
      <c r="E50" s="83"/>
      <c r="F50" s="84"/>
      <c r="G50" s="85"/>
      <c r="H50" s="86"/>
      <c r="I50" s="87"/>
      <c r="J50" s="88"/>
      <c r="K50" s="60"/>
      <c r="L50" s="61"/>
      <c r="M50" s="135"/>
      <c r="N50" s="50"/>
      <c r="O50" s="63"/>
      <c r="P50" s="63"/>
      <c r="Q50" s="63"/>
      <c r="R50" s="63"/>
      <c r="S50" s="63"/>
      <c r="T50" s="63"/>
      <c r="U50" s="63"/>
      <c r="V50" s="63"/>
      <c r="W50" s="63"/>
      <c r="X50" s="63"/>
      <c r="Y50" s="63"/>
      <c r="Z50" s="63"/>
      <c r="AA50" s="63"/>
      <c r="AB50" s="63"/>
      <c r="AC50" s="63"/>
      <c r="AD50" s="63"/>
      <c r="AE50" s="63"/>
      <c r="AF50" s="63"/>
      <c r="AG50" s="63"/>
      <c r="AH50" s="63"/>
      <c r="AI50" s="63"/>
      <c r="AJ50" s="63"/>
      <c r="AK50" s="63"/>
      <c r="AL50" s="63"/>
    </row>
    <row r="51" ht="12.0" customHeight="1">
      <c r="A51" s="64"/>
      <c r="B51" s="65" t="s">
        <v>160</v>
      </c>
      <c r="C51" s="53">
        <v>9858.0</v>
      </c>
      <c r="D51" s="54">
        <v>1897.0</v>
      </c>
      <c r="E51" s="55">
        <v>40878.0</v>
      </c>
      <c r="F51" s="56" t="s">
        <v>161</v>
      </c>
      <c r="G51" s="57">
        <v>4.2E7</v>
      </c>
      <c r="H51" s="58">
        <f>G51/C51</f>
        <v>4260.499087</v>
      </c>
      <c r="I51" s="70">
        <f>2307165/C51</f>
        <v>234.0398661</v>
      </c>
      <c r="J51" s="60">
        <f>I51/H51</f>
        <v>0.0549325</v>
      </c>
      <c r="K51" s="60">
        <v>1.0</v>
      </c>
      <c r="L51" s="61">
        <v>1.0</v>
      </c>
      <c r="M51" s="62" t="s">
        <v>109</v>
      </c>
      <c r="N51" s="50"/>
      <c r="O51" s="63"/>
      <c r="P51" s="63"/>
      <c r="Q51" s="63"/>
      <c r="R51" s="63"/>
      <c r="S51" s="63"/>
      <c r="T51" s="63"/>
      <c r="U51" s="63"/>
      <c r="V51" s="63"/>
      <c r="W51" s="63"/>
      <c r="X51" s="63"/>
      <c r="Y51" s="63"/>
      <c r="Z51" s="63"/>
      <c r="AA51" s="63"/>
      <c r="AB51" s="63"/>
      <c r="AC51" s="63"/>
      <c r="AD51" s="63"/>
      <c r="AE51" s="63"/>
      <c r="AF51" s="63"/>
      <c r="AG51" s="63"/>
      <c r="AH51" s="63"/>
      <c r="AI51" s="63"/>
      <c r="AJ51" s="63"/>
      <c r="AK51" s="63"/>
      <c r="AL51" s="63"/>
    </row>
    <row r="52" ht="12.0" customHeight="1">
      <c r="A52" s="67"/>
      <c r="B52" s="89" t="s">
        <v>162</v>
      </c>
      <c r="C52" s="53"/>
      <c r="D52" s="54" t="s">
        <v>21</v>
      </c>
      <c r="E52" s="68" t="s">
        <v>21</v>
      </c>
      <c r="F52" s="56" t="s">
        <v>163</v>
      </c>
      <c r="G52" s="57"/>
      <c r="H52" s="58"/>
      <c r="I52" s="70"/>
      <c r="J52" s="60"/>
      <c r="K52" s="60"/>
      <c r="L52" s="61"/>
      <c r="M52" s="135"/>
      <c r="N52" s="50"/>
      <c r="O52" s="63"/>
      <c r="P52" s="63"/>
      <c r="Q52" s="63"/>
      <c r="R52" s="63"/>
      <c r="S52" s="63"/>
      <c r="T52" s="63"/>
      <c r="U52" s="63"/>
      <c r="V52" s="63"/>
      <c r="W52" s="63"/>
      <c r="X52" s="63"/>
      <c r="Y52" s="63"/>
      <c r="Z52" s="63"/>
      <c r="AA52" s="63"/>
      <c r="AB52" s="63"/>
      <c r="AC52" s="63"/>
      <c r="AD52" s="63"/>
      <c r="AE52" s="63"/>
      <c r="AF52" s="63"/>
      <c r="AG52" s="63"/>
      <c r="AH52" s="63"/>
      <c r="AI52" s="63"/>
      <c r="AJ52" s="63"/>
      <c r="AK52" s="63"/>
      <c r="AL52" s="63"/>
    </row>
    <row r="53" ht="12.0" customHeight="1">
      <c r="A53" s="67"/>
      <c r="B53" s="89" t="s">
        <v>21</v>
      </c>
      <c r="C53" s="53"/>
      <c r="D53" s="54"/>
      <c r="E53" s="73" t="s">
        <v>21</v>
      </c>
      <c r="F53" s="56"/>
      <c r="G53" s="69"/>
      <c r="H53" s="58"/>
      <c r="I53" s="59"/>
      <c r="J53" s="60"/>
      <c r="K53" s="60"/>
      <c r="L53" s="74"/>
      <c r="M53" s="136"/>
      <c r="N53" s="50"/>
      <c r="O53" s="63"/>
      <c r="P53" s="63"/>
      <c r="Q53" s="63"/>
      <c r="R53" s="63"/>
      <c r="S53" s="63"/>
      <c r="T53" s="63"/>
      <c r="U53" s="63"/>
      <c r="V53" s="63"/>
      <c r="W53" s="63"/>
      <c r="X53" s="63"/>
      <c r="Y53" s="63"/>
      <c r="Z53" s="63"/>
      <c r="AA53" s="63"/>
      <c r="AB53" s="63"/>
      <c r="AC53" s="63"/>
      <c r="AD53" s="63"/>
      <c r="AE53" s="63"/>
      <c r="AF53" s="63"/>
      <c r="AG53" s="63"/>
      <c r="AH53" s="63"/>
      <c r="AI53" s="63"/>
      <c r="AJ53" s="63"/>
      <c r="AK53" s="63"/>
      <c r="AL53" s="63"/>
    </row>
    <row r="54" ht="70.5" customHeight="1">
      <c r="A54" s="137"/>
      <c r="B54" s="138" t="s">
        <v>113</v>
      </c>
      <c r="C54" s="139" t="s">
        <v>164</v>
      </c>
      <c r="D54" s="120"/>
      <c r="E54" s="120"/>
      <c r="F54" s="120"/>
      <c r="G54" s="120"/>
      <c r="H54" s="120"/>
      <c r="I54" s="120"/>
      <c r="J54" s="120"/>
      <c r="K54" s="120"/>
      <c r="L54" s="120"/>
      <c r="M54" s="121"/>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row>
    <row r="55" ht="12.0" customHeight="1">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row>
    <row r="56" ht="12.0" customHeight="1">
      <c r="A56" s="140"/>
      <c r="B56" s="141" t="s">
        <v>165</v>
      </c>
      <c r="C56" s="142"/>
      <c r="D56" s="143"/>
      <c r="E56" s="144"/>
      <c r="F56" s="142"/>
      <c r="G56" s="145"/>
      <c r="H56" s="146"/>
      <c r="I56" s="147"/>
      <c r="J56" s="148"/>
      <c r="K56" s="149"/>
      <c r="L56" s="149"/>
      <c r="M56" s="1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row>
    <row r="57" ht="12.0" customHeight="1">
      <c r="A57" s="151" t="s">
        <v>166</v>
      </c>
      <c r="B57" s="152"/>
      <c r="C57" s="153">
        <f t="shared" ref="C57:D57" si="3">MIN(C1:C55)</f>
        <v>8354</v>
      </c>
      <c r="D57" s="154">
        <f t="shared" si="3"/>
        <v>1889</v>
      </c>
      <c r="E57" s="152"/>
      <c r="F57" s="152"/>
      <c r="G57" s="155">
        <f t="shared" ref="G57:K57" si="4">MIN(G1:G55)</f>
        <v>15000000</v>
      </c>
      <c r="H57" s="155">
        <f t="shared" si="4"/>
        <v>1436.652599</v>
      </c>
      <c r="I57" s="155">
        <f t="shared" si="4"/>
        <v>48.4342487</v>
      </c>
      <c r="J57" s="156">
        <f t="shared" si="4"/>
        <v>0.0154</v>
      </c>
      <c r="K57" s="157">
        <f t="shared" si="4"/>
        <v>0</v>
      </c>
      <c r="L57" s="158"/>
      <c r="M57" s="159"/>
      <c r="N57" s="160"/>
      <c r="O57" s="50"/>
      <c r="P57" s="50"/>
      <c r="Q57" s="50"/>
      <c r="R57" s="50"/>
      <c r="S57" s="50"/>
      <c r="T57" s="50"/>
      <c r="U57" s="50"/>
      <c r="V57" s="50"/>
      <c r="W57" s="50"/>
      <c r="X57" s="50"/>
      <c r="Y57" s="50"/>
      <c r="Z57" s="50"/>
      <c r="AA57" s="50"/>
      <c r="AB57" s="50"/>
      <c r="AC57" s="50"/>
      <c r="AD57" s="50"/>
      <c r="AE57" s="50"/>
      <c r="AF57" s="50"/>
      <c r="AG57" s="50"/>
      <c r="AH57" s="50"/>
      <c r="AI57" s="50"/>
      <c r="AJ57" s="50"/>
      <c r="AK57" s="50"/>
      <c r="AL57" s="50"/>
    </row>
    <row r="58" ht="12.0" customHeight="1">
      <c r="A58" s="161" t="s">
        <v>167</v>
      </c>
      <c r="B58" s="162"/>
      <c r="C58" s="163">
        <f t="shared" ref="C58:D58" si="5">MAX(C1:C55)</f>
        <v>112660</v>
      </c>
      <c r="D58" s="164">
        <f t="shared" si="5"/>
        <v>2013</v>
      </c>
      <c r="E58" s="162"/>
      <c r="F58" s="162"/>
      <c r="G58" s="165">
        <f t="shared" ref="G58:K58" si="6">MAX(G1:G55)</f>
        <v>707820000</v>
      </c>
      <c r="H58" s="165">
        <f t="shared" si="6"/>
        <v>15384.61538</v>
      </c>
      <c r="I58" s="165">
        <f t="shared" si="6"/>
        <v>280.1351766</v>
      </c>
      <c r="J58" s="166">
        <f t="shared" si="6"/>
        <v>0.06241826667</v>
      </c>
      <c r="K58" s="167">
        <f t="shared" si="6"/>
        <v>1</v>
      </c>
      <c r="L58" s="168"/>
      <c r="M58" s="169"/>
      <c r="N58" s="160"/>
      <c r="O58" s="50"/>
      <c r="P58" s="50"/>
      <c r="Q58" s="50"/>
      <c r="R58" s="50"/>
      <c r="S58" s="50"/>
      <c r="T58" s="50"/>
      <c r="U58" s="50"/>
      <c r="V58" s="50"/>
      <c r="W58" s="50"/>
      <c r="X58" s="50"/>
      <c r="Y58" s="50"/>
      <c r="Z58" s="50"/>
      <c r="AA58" s="50"/>
      <c r="AB58" s="50"/>
      <c r="AC58" s="50"/>
      <c r="AD58" s="50"/>
      <c r="AE58" s="50"/>
      <c r="AF58" s="50"/>
      <c r="AG58" s="50"/>
      <c r="AH58" s="50"/>
      <c r="AI58" s="50"/>
      <c r="AJ58" s="50"/>
      <c r="AK58" s="50"/>
      <c r="AL58" s="50"/>
    </row>
    <row r="59" ht="12.0" customHeight="1">
      <c r="A59" s="170" t="s">
        <v>168</v>
      </c>
      <c r="B59" s="152"/>
      <c r="C59" s="153">
        <f t="shared" ref="C59:D59" si="7">AVERAGE(C1:C55)</f>
        <v>25691.7</v>
      </c>
      <c r="D59" s="171">
        <f t="shared" si="7"/>
        <v>1964</v>
      </c>
      <c r="E59" s="152"/>
      <c r="F59" s="152"/>
      <c r="G59" s="155">
        <f t="shared" ref="G59:K59" si="8">AVERAGE(G1:G55)</f>
        <v>167702000</v>
      </c>
      <c r="H59" s="155">
        <f t="shared" si="8"/>
        <v>5249.324105</v>
      </c>
      <c r="I59" s="155">
        <f t="shared" si="8"/>
        <v>156.2810663</v>
      </c>
      <c r="J59" s="156">
        <f t="shared" si="8"/>
        <v>0.04290132655</v>
      </c>
      <c r="K59" s="157">
        <f t="shared" si="8"/>
        <v>0.7666976146</v>
      </c>
      <c r="L59" s="158"/>
      <c r="M59" s="159"/>
      <c r="N59" s="160"/>
      <c r="O59" s="50"/>
      <c r="P59" s="50"/>
      <c r="Q59" s="50"/>
      <c r="R59" s="50"/>
      <c r="S59" s="50"/>
      <c r="T59" s="50"/>
      <c r="U59" s="50"/>
      <c r="V59" s="50"/>
      <c r="W59" s="50"/>
      <c r="X59" s="50"/>
      <c r="Y59" s="50"/>
      <c r="Z59" s="50"/>
      <c r="AA59" s="50"/>
      <c r="AB59" s="50"/>
      <c r="AC59" s="50"/>
      <c r="AD59" s="50"/>
      <c r="AE59" s="50"/>
      <c r="AF59" s="50"/>
      <c r="AG59" s="50"/>
      <c r="AH59" s="50"/>
      <c r="AI59" s="50"/>
      <c r="AJ59" s="50"/>
      <c r="AK59" s="50"/>
      <c r="AL59" s="50"/>
    </row>
    <row r="60" ht="12.0" customHeight="1">
      <c r="A60" s="172" t="s">
        <v>169</v>
      </c>
      <c r="B60" s="173"/>
      <c r="C60" s="174">
        <f t="shared" ref="C60:D60" si="9">MEDIAN(C1:C55)</f>
        <v>14411.5</v>
      </c>
      <c r="D60" s="175">
        <f t="shared" si="9"/>
        <v>1988</v>
      </c>
      <c r="E60" s="173"/>
      <c r="F60" s="173"/>
      <c r="G60" s="176">
        <f t="shared" ref="G60:K60" si="10">MEDIAN(G1:G55)</f>
        <v>49500000</v>
      </c>
      <c r="H60" s="176">
        <f t="shared" si="10"/>
        <v>4165.673054</v>
      </c>
      <c r="I60" s="176">
        <f t="shared" si="10"/>
        <v>145.6427754</v>
      </c>
      <c r="J60" s="177">
        <f t="shared" si="10"/>
        <v>0.04537921889</v>
      </c>
      <c r="K60" s="178">
        <f t="shared" si="10"/>
        <v>1</v>
      </c>
      <c r="L60" s="179"/>
      <c r="M60" s="180"/>
      <c r="N60" s="160"/>
      <c r="O60" s="50"/>
      <c r="P60" s="50"/>
      <c r="Q60" s="50"/>
      <c r="R60" s="50"/>
      <c r="S60" s="50"/>
      <c r="T60" s="50"/>
      <c r="U60" s="50"/>
      <c r="V60" s="50"/>
      <c r="W60" s="50"/>
      <c r="X60" s="50"/>
      <c r="Y60" s="50"/>
      <c r="Z60" s="50"/>
      <c r="AA60" s="50"/>
      <c r="AB60" s="50"/>
      <c r="AC60" s="50"/>
      <c r="AD60" s="50"/>
      <c r="AE60" s="50"/>
      <c r="AF60" s="50"/>
      <c r="AG60" s="50"/>
      <c r="AH60" s="50"/>
      <c r="AI60" s="50"/>
      <c r="AJ60" s="50"/>
      <c r="AK60" s="50"/>
      <c r="AL60" s="50"/>
    </row>
    <row r="61" ht="12.0" customHeight="1">
      <c r="A61" s="50"/>
      <c r="B61" s="50"/>
      <c r="C61" s="50"/>
      <c r="D61" s="50"/>
      <c r="E61" s="50"/>
      <c r="F61" s="50"/>
      <c r="G61" s="50"/>
      <c r="H61" s="50"/>
      <c r="I61" s="181"/>
      <c r="J61" s="50"/>
      <c r="K61" s="56"/>
      <c r="L61" s="50"/>
      <c r="M61" s="56"/>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row>
    <row r="62" ht="12.0" customHeight="1">
      <c r="A62" s="50"/>
      <c r="B62" s="50"/>
      <c r="C62" s="50"/>
      <c r="D62" s="50"/>
      <c r="E62" s="50"/>
      <c r="F62" s="50"/>
      <c r="G62" s="56"/>
      <c r="H62" s="182"/>
      <c r="I62" s="181"/>
      <c r="J62" s="50"/>
      <c r="K62" s="56"/>
      <c r="L62" s="50"/>
      <c r="M62" s="56"/>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row>
    <row r="63" ht="12.0" customHeight="1">
      <c r="A63" s="50"/>
      <c r="B63" s="50"/>
      <c r="C63" s="50"/>
      <c r="D63" s="50"/>
      <c r="E63" s="50"/>
      <c r="F63" s="50"/>
      <c r="G63" s="56"/>
      <c r="H63" s="182"/>
      <c r="I63" s="181"/>
      <c r="J63" s="50"/>
      <c r="K63" s="56"/>
      <c r="L63" s="50"/>
      <c r="M63" s="56"/>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row>
    <row r="64" ht="12.0" hidden="1" customHeight="1">
      <c r="A64" s="50"/>
      <c r="B64" s="50"/>
      <c r="C64" s="50"/>
      <c r="D64" s="50"/>
      <c r="E64" s="50"/>
      <c r="F64" s="50"/>
      <c r="G64" s="56"/>
      <c r="H64" s="182"/>
      <c r="I64" s="181"/>
      <c r="J64" s="50"/>
      <c r="K64" s="56"/>
      <c r="L64" s="50"/>
      <c r="M64" s="56"/>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row>
    <row r="65" ht="12.0" hidden="1" customHeight="1">
      <c r="A65" s="50"/>
      <c r="B65" s="50"/>
      <c r="C65" s="50"/>
      <c r="D65" s="50"/>
      <c r="E65" s="50"/>
      <c r="F65" s="50"/>
      <c r="G65" s="56"/>
      <c r="H65" s="182"/>
      <c r="I65" s="181"/>
      <c r="J65" s="50"/>
      <c r="K65" s="56"/>
      <c r="L65" s="50"/>
      <c r="M65" s="56"/>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row>
    <row r="66" ht="12.0" hidden="1" customHeight="1">
      <c r="A66" s="50"/>
      <c r="B66" s="50"/>
      <c r="C66" s="50"/>
      <c r="D66" s="50"/>
      <c r="E66" s="50"/>
      <c r="F66" s="50"/>
      <c r="G66" s="56"/>
      <c r="H66" s="182"/>
      <c r="I66" s="181"/>
      <c r="J66" s="50"/>
      <c r="K66" s="56"/>
      <c r="L66" s="50"/>
      <c r="M66" s="56"/>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row>
    <row r="67" ht="12.0" hidden="1" customHeight="1">
      <c r="A67" s="51">
        <f>MAX($A$1:A54)+1</f>
        <v>11</v>
      </c>
      <c r="B67" s="52" t="s">
        <v>170</v>
      </c>
      <c r="C67" s="53"/>
      <c r="D67" s="54"/>
      <c r="E67" s="55"/>
      <c r="F67" s="56"/>
      <c r="G67" s="57"/>
      <c r="H67" s="58"/>
      <c r="I67" s="59"/>
      <c r="J67" s="60"/>
      <c r="K67" s="61"/>
      <c r="L67" s="60"/>
      <c r="M67" s="62"/>
      <c r="N67" s="50"/>
      <c r="O67" s="63"/>
      <c r="P67" s="63"/>
      <c r="Q67" s="63"/>
      <c r="R67" s="63"/>
      <c r="S67" s="63"/>
      <c r="T67" s="63"/>
      <c r="U67" s="63"/>
      <c r="V67" s="63"/>
      <c r="W67" s="63"/>
      <c r="X67" s="63"/>
      <c r="Y67" s="63"/>
      <c r="Z67" s="63"/>
      <c r="AA67" s="63"/>
      <c r="AB67" s="63"/>
      <c r="AC67" s="63"/>
      <c r="AD67" s="63"/>
      <c r="AE67" s="63"/>
      <c r="AF67" s="63"/>
      <c r="AG67" s="63"/>
      <c r="AH67" s="63"/>
      <c r="AI67" s="63"/>
      <c r="AJ67" s="63"/>
      <c r="AK67" s="63"/>
      <c r="AL67" s="63"/>
    </row>
    <row r="68" ht="12.0" hidden="1" customHeight="1">
      <c r="A68" s="64"/>
      <c r="B68" s="65" t="s">
        <v>171</v>
      </c>
      <c r="C68" s="53">
        <v>18541.0</v>
      </c>
      <c r="D68" s="54">
        <v>1939.0</v>
      </c>
      <c r="E68" s="55">
        <v>40756.0</v>
      </c>
      <c r="F68" s="56" t="s">
        <v>172</v>
      </c>
      <c r="G68" s="57">
        <v>1.407E8</v>
      </c>
      <c r="H68" s="58">
        <f>G68/C68</f>
        <v>7588.587455</v>
      </c>
      <c r="I68" s="59" t="s">
        <v>108</v>
      </c>
      <c r="J68" s="60" t="s">
        <v>108</v>
      </c>
      <c r="K68" s="61">
        <v>0.0</v>
      </c>
      <c r="L68" s="60" t="s">
        <v>108</v>
      </c>
      <c r="M68" s="66" t="s">
        <v>109</v>
      </c>
      <c r="N68" s="50"/>
      <c r="O68" s="63"/>
      <c r="P68" s="63"/>
      <c r="Q68" s="63"/>
      <c r="R68" s="63"/>
      <c r="S68" s="63"/>
      <c r="T68" s="63"/>
      <c r="U68" s="63"/>
      <c r="V68" s="63"/>
      <c r="W68" s="63"/>
      <c r="X68" s="63"/>
      <c r="Y68" s="63"/>
      <c r="Z68" s="63"/>
      <c r="AA68" s="63"/>
      <c r="AB68" s="63"/>
      <c r="AC68" s="63"/>
      <c r="AD68" s="63"/>
      <c r="AE68" s="63"/>
      <c r="AF68" s="63"/>
      <c r="AG68" s="63"/>
      <c r="AH68" s="63"/>
      <c r="AI68" s="63"/>
      <c r="AJ68" s="63"/>
      <c r="AK68" s="63"/>
      <c r="AL68" s="63"/>
    </row>
    <row r="69" ht="12.0" hidden="1" customHeight="1">
      <c r="A69" s="67"/>
      <c r="B69" s="89" t="s">
        <v>173</v>
      </c>
      <c r="C69" s="53"/>
      <c r="D69" s="54"/>
      <c r="E69" s="68"/>
      <c r="F69" s="56" t="s">
        <v>174</v>
      </c>
      <c r="G69" s="69"/>
      <c r="H69" s="58"/>
      <c r="I69" s="70"/>
      <c r="J69" s="60"/>
      <c r="K69" s="61"/>
      <c r="L69" s="60"/>
      <c r="M69" s="62"/>
      <c r="N69" s="50"/>
      <c r="O69" s="63"/>
      <c r="P69" s="63"/>
      <c r="Q69" s="63"/>
      <c r="R69" s="63"/>
      <c r="S69" s="63"/>
      <c r="T69" s="63"/>
      <c r="U69" s="63"/>
      <c r="V69" s="63"/>
      <c r="W69" s="63"/>
      <c r="X69" s="63"/>
      <c r="Y69" s="63"/>
      <c r="Z69" s="63"/>
      <c r="AA69" s="63"/>
      <c r="AB69" s="63"/>
      <c r="AC69" s="63"/>
      <c r="AD69" s="63"/>
      <c r="AE69" s="63"/>
      <c r="AF69" s="63"/>
      <c r="AG69" s="63"/>
      <c r="AH69" s="63"/>
      <c r="AI69" s="63"/>
      <c r="AJ69" s="63"/>
      <c r="AK69" s="63"/>
      <c r="AL69" s="63"/>
    </row>
    <row r="70" ht="12.0" hidden="1" customHeight="1">
      <c r="A70" s="67"/>
      <c r="B70" s="89"/>
      <c r="C70" s="53"/>
      <c r="D70" s="54"/>
      <c r="E70" s="73"/>
      <c r="F70" s="56"/>
      <c r="G70" s="69"/>
      <c r="H70" s="58"/>
      <c r="I70" s="59"/>
      <c r="J70" s="60"/>
      <c r="K70" s="74"/>
      <c r="L70" s="60"/>
      <c r="M70" s="62"/>
      <c r="N70" s="50"/>
      <c r="O70" s="63"/>
      <c r="P70" s="63"/>
      <c r="Q70" s="63"/>
      <c r="R70" s="63"/>
      <c r="S70" s="63"/>
      <c r="T70" s="63"/>
      <c r="U70" s="63"/>
      <c r="V70" s="63"/>
      <c r="W70" s="63"/>
      <c r="X70" s="63"/>
      <c r="Y70" s="63"/>
      <c r="Z70" s="63"/>
      <c r="AA70" s="63"/>
      <c r="AB70" s="63"/>
      <c r="AC70" s="63"/>
      <c r="AD70" s="63"/>
      <c r="AE70" s="63"/>
      <c r="AF70" s="63"/>
      <c r="AG70" s="63"/>
      <c r="AH70" s="63"/>
      <c r="AI70" s="63"/>
      <c r="AJ70" s="63"/>
      <c r="AK70" s="63"/>
      <c r="AL70" s="63"/>
    </row>
    <row r="71" ht="74.25" hidden="1" customHeight="1">
      <c r="A71" s="137"/>
      <c r="B71" s="138" t="s">
        <v>113</v>
      </c>
      <c r="C71" s="139" t="s">
        <v>175</v>
      </c>
      <c r="D71" s="120"/>
      <c r="E71" s="120"/>
      <c r="F71" s="120"/>
      <c r="G71" s="120"/>
      <c r="H71" s="120"/>
      <c r="I71" s="120"/>
      <c r="J71" s="120"/>
      <c r="K71" s="120"/>
      <c r="L71" s="120"/>
      <c r="M71" s="121"/>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row>
    <row r="72" ht="12.0" hidden="1" customHeight="1">
      <c r="A72" s="50"/>
      <c r="B72" s="50"/>
      <c r="C72" s="50"/>
      <c r="D72" s="50"/>
      <c r="E72" s="50"/>
      <c r="F72" s="50"/>
      <c r="G72" s="56"/>
      <c r="H72" s="182"/>
      <c r="I72" s="181"/>
      <c r="J72" s="50"/>
      <c r="K72" s="56"/>
      <c r="L72" s="50"/>
      <c r="M72" s="56"/>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row>
    <row r="73" ht="20.25" hidden="1" customHeight="1">
      <c r="A73" s="183" t="s">
        <v>176</v>
      </c>
      <c r="B73" s="184"/>
      <c r="C73" s="184"/>
      <c r="D73" s="184"/>
      <c r="E73" s="184"/>
      <c r="F73" s="184"/>
      <c r="G73" s="184"/>
      <c r="H73" s="184"/>
      <c r="I73" s="184"/>
      <c r="J73" s="184"/>
      <c r="K73" s="184"/>
      <c r="L73" s="184"/>
      <c r="M73" s="184"/>
      <c r="N73" s="184"/>
      <c r="O73" s="184"/>
      <c r="P73" s="185"/>
      <c r="Q73" s="9"/>
      <c r="R73" s="9"/>
      <c r="S73" s="9"/>
      <c r="T73" s="9"/>
      <c r="U73" s="9"/>
      <c r="V73" s="9"/>
      <c r="W73" s="9"/>
      <c r="X73" s="9"/>
      <c r="Y73" s="9"/>
      <c r="Z73" s="9"/>
      <c r="AA73" s="9"/>
      <c r="AB73" s="9"/>
      <c r="AC73" s="9"/>
      <c r="AD73" s="9"/>
      <c r="AE73" s="9"/>
      <c r="AF73" s="9"/>
      <c r="AG73" s="9"/>
      <c r="AH73" s="9"/>
      <c r="AI73" s="9"/>
      <c r="AJ73" s="9"/>
      <c r="AK73" s="9"/>
      <c r="AL73" s="9"/>
    </row>
    <row r="74" ht="20.25" hidden="1" customHeight="1">
      <c r="A74" s="186" t="s">
        <v>177</v>
      </c>
      <c r="B74" s="187"/>
      <c r="C74" s="187"/>
      <c r="D74" s="187"/>
      <c r="E74" s="187"/>
      <c r="F74" s="187"/>
      <c r="G74" s="188"/>
      <c r="H74" s="189" t="s">
        <v>178</v>
      </c>
      <c r="I74" s="190"/>
      <c r="J74" s="191"/>
      <c r="K74" s="189" t="s">
        <v>179</v>
      </c>
      <c r="L74" s="190"/>
      <c r="M74" s="190"/>
      <c r="N74" s="190"/>
      <c r="O74" s="190"/>
      <c r="P74" s="192"/>
      <c r="Q74" s="41"/>
      <c r="R74" s="41"/>
      <c r="S74" s="41"/>
      <c r="T74" s="41"/>
      <c r="U74" s="41"/>
      <c r="V74" s="41"/>
      <c r="W74" s="41"/>
      <c r="X74" s="41"/>
      <c r="Y74" s="41"/>
      <c r="Z74" s="41"/>
      <c r="AA74" s="41"/>
      <c r="AB74" s="41"/>
      <c r="AC74" s="41"/>
      <c r="AD74" s="41"/>
      <c r="AE74" s="41"/>
      <c r="AF74" s="41"/>
      <c r="AG74" s="41"/>
      <c r="AH74" s="41"/>
      <c r="AI74" s="41"/>
      <c r="AJ74" s="41"/>
      <c r="AK74" s="41"/>
      <c r="AL74" s="41"/>
    </row>
    <row r="75" ht="12.0" hidden="1" customHeight="1">
      <c r="A75" s="193"/>
      <c r="B75" s="194" t="s">
        <v>86</v>
      </c>
      <c r="C75" s="195" t="s">
        <v>180</v>
      </c>
      <c r="D75" s="196" t="s">
        <v>87</v>
      </c>
      <c r="E75" s="196" t="s">
        <v>88</v>
      </c>
      <c r="F75" s="196" t="s">
        <v>181</v>
      </c>
      <c r="G75" s="197" t="s">
        <v>92</v>
      </c>
      <c r="H75" s="198" t="s">
        <v>89</v>
      </c>
      <c r="I75" s="198" t="s">
        <v>90</v>
      </c>
      <c r="J75" s="199"/>
      <c r="K75" s="200"/>
      <c r="L75" s="201"/>
      <c r="M75" s="202"/>
      <c r="N75" s="198" t="s">
        <v>91</v>
      </c>
      <c r="O75" s="198"/>
      <c r="P75" s="203"/>
      <c r="Q75" s="41"/>
      <c r="R75" s="41"/>
      <c r="S75" s="41"/>
      <c r="T75" s="41"/>
      <c r="U75" s="41"/>
      <c r="V75" s="41"/>
      <c r="W75" s="41"/>
      <c r="X75" s="41"/>
      <c r="Y75" s="41"/>
      <c r="Z75" s="41"/>
      <c r="AA75" s="41"/>
      <c r="AB75" s="41"/>
      <c r="AC75" s="41"/>
      <c r="AD75" s="41"/>
      <c r="AE75" s="41"/>
      <c r="AF75" s="41"/>
      <c r="AG75" s="41"/>
      <c r="AH75" s="41"/>
      <c r="AI75" s="41"/>
      <c r="AJ75" s="41"/>
      <c r="AK75" s="41"/>
      <c r="AL75" s="41"/>
    </row>
    <row r="76" ht="12.0" hidden="1" customHeight="1">
      <c r="A76" s="204" t="s">
        <v>92</v>
      </c>
      <c r="B76" s="205" t="s">
        <v>93</v>
      </c>
      <c r="C76" s="206" t="s">
        <v>182</v>
      </c>
      <c r="D76" s="207" t="s">
        <v>94</v>
      </c>
      <c r="E76" s="207" t="s">
        <v>95</v>
      </c>
      <c r="F76" s="207" t="s">
        <v>183</v>
      </c>
      <c r="G76" s="208" t="s">
        <v>184</v>
      </c>
      <c r="H76" s="207" t="s">
        <v>96</v>
      </c>
      <c r="I76" s="207" t="s">
        <v>97</v>
      </c>
      <c r="J76" s="208" t="s">
        <v>98</v>
      </c>
      <c r="K76" s="209" t="s">
        <v>99</v>
      </c>
      <c r="L76" s="210" t="s">
        <v>100</v>
      </c>
      <c r="M76" s="207" t="s">
        <v>101</v>
      </c>
      <c r="N76" s="207" t="s">
        <v>102</v>
      </c>
      <c r="O76" s="207" t="s">
        <v>103</v>
      </c>
      <c r="P76" s="211" t="s">
        <v>104</v>
      </c>
      <c r="Q76" s="50"/>
      <c r="R76" s="50"/>
      <c r="S76" s="50"/>
      <c r="T76" s="50"/>
      <c r="U76" s="50"/>
      <c r="V76" s="50"/>
      <c r="W76" s="50"/>
      <c r="X76" s="50"/>
      <c r="Y76" s="50"/>
      <c r="Z76" s="50"/>
      <c r="AA76" s="50"/>
      <c r="AB76" s="50"/>
      <c r="AC76" s="50"/>
      <c r="AD76" s="50"/>
      <c r="AE76" s="50"/>
      <c r="AF76" s="50"/>
      <c r="AG76" s="50"/>
      <c r="AH76" s="50"/>
      <c r="AI76" s="50"/>
      <c r="AJ76" s="50"/>
      <c r="AK76" s="50"/>
      <c r="AL76" s="50"/>
    </row>
    <row r="77" ht="12.0" hidden="1" customHeight="1">
      <c r="A77" s="51">
        <f>MAX($A$1:A64)+1</f>
        <v>11</v>
      </c>
      <c r="B77" s="52" t="s">
        <v>185</v>
      </c>
      <c r="C77" s="212"/>
      <c r="D77" s="53"/>
      <c r="E77" s="56"/>
      <c r="F77" s="56"/>
      <c r="G77" s="54"/>
      <c r="H77" s="55"/>
      <c r="I77" s="56"/>
      <c r="J77" s="57"/>
      <c r="K77" s="58"/>
      <c r="L77" s="59"/>
      <c r="M77" s="60"/>
      <c r="N77" s="61"/>
      <c r="O77" s="60"/>
      <c r="P77" s="62"/>
      <c r="Q77" s="50"/>
      <c r="R77" s="63"/>
      <c r="S77" s="63"/>
      <c r="T77" s="63"/>
      <c r="U77" s="63"/>
      <c r="V77" s="63"/>
      <c r="W77" s="63"/>
      <c r="X77" s="63"/>
      <c r="Y77" s="63"/>
      <c r="Z77" s="63"/>
      <c r="AA77" s="63"/>
      <c r="AB77" s="63"/>
      <c r="AC77" s="63"/>
      <c r="AD77" s="63"/>
      <c r="AE77" s="63"/>
      <c r="AF77" s="63"/>
      <c r="AG77" s="63"/>
      <c r="AH77" s="63"/>
      <c r="AI77" s="63"/>
      <c r="AJ77" s="63"/>
      <c r="AK77" s="63"/>
      <c r="AL77" s="63"/>
    </row>
    <row r="78" ht="12.0" hidden="1" customHeight="1">
      <c r="A78" s="64"/>
      <c r="B78" s="65" t="s">
        <v>186</v>
      </c>
      <c r="C78" s="53">
        <v>36556.0</v>
      </c>
      <c r="D78" s="53">
        <v>505827.0</v>
      </c>
      <c r="E78" s="56" t="s">
        <v>187</v>
      </c>
      <c r="F78" s="213">
        <v>7167.0</v>
      </c>
      <c r="G78" s="54">
        <v>21.0</v>
      </c>
      <c r="H78" s="55">
        <v>41030.0</v>
      </c>
      <c r="I78" s="56" t="s">
        <v>188</v>
      </c>
      <c r="J78" s="57">
        <v>8.4E8</v>
      </c>
      <c r="K78" s="58">
        <f>J78/D78</f>
        <v>1660.646822</v>
      </c>
      <c r="L78" s="59">
        <f>27767013/D78</f>
        <v>54.89428797</v>
      </c>
      <c r="M78" s="60">
        <f>L78/K78</f>
        <v>0.03305596786</v>
      </c>
      <c r="N78" s="61">
        <v>0.9581</v>
      </c>
      <c r="O78" s="122">
        <f>J78/48766658</f>
        <v>17.22488344</v>
      </c>
      <c r="P78" s="66" t="s">
        <v>109</v>
      </c>
      <c r="Q78" s="50"/>
      <c r="R78" s="63"/>
      <c r="S78" s="63"/>
      <c r="T78" s="63"/>
      <c r="U78" s="63"/>
      <c r="V78" s="63"/>
      <c r="W78" s="63"/>
      <c r="X78" s="63"/>
      <c r="Y78" s="63"/>
      <c r="Z78" s="63"/>
      <c r="AA78" s="63"/>
      <c r="AB78" s="63"/>
      <c r="AC78" s="63"/>
      <c r="AD78" s="63"/>
      <c r="AE78" s="63"/>
      <c r="AF78" s="63"/>
      <c r="AG78" s="63"/>
      <c r="AH78" s="63"/>
      <c r="AI78" s="63"/>
      <c r="AJ78" s="63"/>
      <c r="AK78" s="63"/>
      <c r="AL78" s="63"/>
    </row>
    <row r="79" ht="12.0" hidden="1" customHeight="1">
      <c r="A79" s="67"/>
      <c r="B79" s="89" t="s">
        <v>189</v>
      </c>
      <c r="C79" s="50"/>
      <c r="D79" s="53"/>
      <c r="E79" s="56" t="s">
        <v>190</v>
      </c>
      <c r="F79" s="213">
        <v>22064.0</v>
      </c>
      <c r="G79" s="54"/>
      <c r="H79" s="68" t="s">
        <v>111</v>
      </c>
      <c r="I79" s="56" t="s">
        <v>191</v>
      </c>
      <c r="J79" s="69" t="s">
        <v>192</v>
      </c>
      <c r="K79" s="58"/>
      <c r="L79" s="70"/>
      <c r="M79" s="60"/>
      <c r="N79" s="61"/>
      <c r="O79" s="60"/>
      <c r="P79" s="62"/>
      <c r="Q79" s="50"/>
      <c r="R79" s="63"/>
      <c r="S79" s="63"/>
      <c r="T79" s="63"/>
      <c r="U79" s="63"/>
      <c r="V79" s="63"/>
      <c r="W79" s="63"/>
      <c r="X79" s="63"/>
      <c r="Y79" s="63"/>
      <c r="Z79" s="63"/>
      <c r="AA79" s="63"/>
      <c r="AB79" s="63"/>
      <c r="AC79" s="63"/>
      <c r="AD79" s="63"/>
      <c r="AE79" s="63"/>
      <c r="AF79" s="63"/>
      <c r="AG79" s="63"/>
      <c r="AH79" s="63"/>
      <c r="AI79" s="63"/>
      <c r="AJ79" s="63"/>
      <c r="AK79" s="63"/>
      <c r="AL79" s="63"/>
    </row>
    <row r="80" ht="12.0" hidden="1" customHeight="1">
      <c r="A80" s="67"/>
      <c r="B80" s="89" t="s">
        <v>173</v>
      </c>
      <c r="C80" s="50"/>
      <c r="D80" s="53"/>
      <c r="E80" s="126">
        <v>1981.0</v>
      </c>
      <c r="F80" s="56"/>
      <c r="G80" s="54"/>
      <c r="H80" s="73"/>
      <c r="I80" s="56"/>
      <c r="J80" s="69" t="s">
        <v>193</v>
      </c>
      <c r="K80" s="58"/>
      <c r="L80" s="59"/>
      <c r="M80" s="60"/>
      <c r="N80" s="74"/>
      <c r="O80" s="60"/>
      <c r="P80" s="62"/>
      <c r="Q80" s="50"/>
      <c r="R80" s="63"/>
      <c r="S80" s="63"/>
      <c r="T80" s="63"/>
      <c r="U80" s="63"/>
      <c r="V80" s="63"/>
      <c r="W80" s="63"/>
      <c r="X80" s="63"/>
      <c r="Y80" s="63"/>
      <c r="Z80" s="63"/>
      <c r="AA80" s="63"/>
      <c r="AB80" s="63"/>
      <c r="AC80" s="63"/>
      <c r="AD80" s="63"/>
      <c r="AE80" s="63"/>
      <c r="AF80" s="63"/>
      <c r="AG80" s="63"/>
      <c r="AH80" s="63"/>
      <c r="AI80" s="63"/>
      <c r="AJ80" s="63"/>
      <c r="AK80" s="63"/>
      <c r="AL80" s="63"/>
    </row>
    <row r="81" ht="110.25" hidden="1" customHeight="1">
      <c r="A81" s="51"/>
      <c r="B81" s="214" t="s">
        <v>113</v>
      </c>
      <c r="C81" s="215" t="s">
        <v>194</v>
      </c>
      <c r="D81" s="216"/>
      <c r="E81" s="216"/>
      <c r="F81" s="216"/>
      <c r="G81" s="216"/>
      <c r="H81" s="216"/>
      <c r="I81" s="216"/>
      <c r="J81" s="216"/>
      <c r="K81" s="216"/>
      <c r="L81" s="216"/>
      <c r="M81" s="216"/>
      <c r="N81" s="216"/>
      <c r="O81" s="216"/>
      <c r="P81" s="217"/>
      <c r="Q81" s="63"/>
      <c r="R81" s="63"/>
      <c r="S81" s="63"/>
      <c r="T81" s="63"/>
      <c r="U81" s="63"/>
      <c r="V81" s="63"/>
      <c r="W81" s="63"/>
      <c r="X81" s="63"/>
      <c r="Y81" s="63"/>
      <c r="Z81" s="63"/>
      <c r="AA81" s="63"/>
      <c r="AB81" s="63"/>
      <c r="AC81" s="63"/>
      <c r="AD81" s="63"/>
      <c r="AE81" s="63"/>
      <c r="AF81" s="63"/>
      <c r="AG81" s="63"/>
      <c r="AH81" s="63"/>
      <c r="AI81" s="63"/>
      <c r="AJ81" s="63"/>
      <c r="AK81" s="63"/>
      <c r="AL81" s="63"/>
    </row>
    <row r="82" ht="75.75" hidden="1" customHeight="1">
      <c r="A82" s="75"/>
      <c r="B82" s="76"/>
      <c r="C82" s="218" t="s">
        <v>195</v>
      </c>
      <c r="D82" s="219"/>
      <c r="E82" s="219"/>
      <c r="F82" s="219"/>
      <c r="G82" s="219"/>
      <c r="H82" s="219"/>
      <c r="I82" s="219"/>
      <c r="J82" s="219"/>
      <c r="K82" s="219"/>
      <c r="L82" s="219"/>
      <c r="M82" s="219"/>
      <c r="N82" s="219"/>
      <c r="O82" s="219"/>
      <c r="P82" s="220"/>
      <c r="Q82" s="63"/>
      <c r="R82" s="63"/>
      <c r="S82" s="63"/>
      <c r="T82" s="63"/>
      <c r="U82" s="63"/>
      <c r="V82" s="63"/>
      <c r="W82" s="63"/>
      <c r="X82" s="63"/>
      <c r="Y82" s="63"/>
      <c r="Z82" s="63"/>
      <c r="AA82" s="63"/>
      <c r="AB82" s="63"/>
      <c r="AC82" s="63"/>
      <c r="AD82" s="63"/>
      <c r="AE82" s="63"/>
      <c r="AF82" s="63"/>
      <c r="AG82" s="63"/>
      <c r="AH82" s="63"/>
      <c r="AI82" s="63"/>
      <c r="AJ82" s="63"/>
      <c r="AK82" s="63"/>
      <c r="AL82" s="63"/>
    </row>
    <row r="83" ht="12.0" hidden="1" customHeight="1">
      <c r="A83" s="50"/>
      <c r="B83" s="50"/>
      <c r="C83" s="50"/>
      <c r="D83" s="50"/>
      <c r="E83" s="50"/>
      <c r="F83" s="50"/>
      <c r="G83" s="56"/>
      <c r="H83" s="182"/>
      <c r="I83" s="181"/>
      <c r="J83" s="50"/>
      <c r="K83" s="56"/>
      <c r="L83" s="50"/>
      <c r="M83" s="56"/>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row>
    <row r="84" ht="12.0" hidden="1" customHeight="1">
      <c r="A84" s="50"/>
      <c r="B84" s="50"/>
      <c r="C84" s="50"/>
      <c r="D84" s="50"/>
      <c r="E84" s="50"/>
      <c r="F84" s="50"/>
      <c r="G84" s="56"/>
      <c r="H84" s="182"/>
      <c r="I84" s="181"/>
      <c r="J84" s="50"/>
      <c r="K84" s="56"/>
      <c r="L84" s="50"/>
      <c r="M84" s="56"/>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row>
    <row r="85" ht="12.0" hidden="1" customHeight="1">
      <c r="A85" s="50"/>
      <c r="B85" s="50"/>
      <c r="C85" s="50"/>
      <c r="D85" s="50"/>
      <c r="E85" s="50"/>
      <c r="F85" s="50"/>
      <c r="G85" s="56"/>
      <c r="H85" s="182"/>
      <c r="I85" s="181"/>
      <c r="J85" s="50"/>
      <c r="K85" s="56"/>
      <c r="L85" s="50"/>
      <c r="M85" s="56"/>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row>
    <row r="86" ht="12.0" hidden="1" customHeight="1">
      <c r="A86" s="50"/>
      <c r="B86" s="50"/>
      <c r="C86" s="50"/>
      <c r="D86" s="50"/>
      <c r="E86" s="50"/>
      <c r="F86" s="50"/>
      <c r="G86" s="56"/>
      <c r="H86" s="182"/>
      <c r="I86" s="181"/>
      <c r="J86" s="50"/>
      <c r="K86" s="56"/>
      <c r="L86" s="50"/>
      <c r="M86" s="56"/>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row>
    <row r="87" ht="12.0" hidden="1" customHeight="1">
      <c r="A87" s="50"/>
      <c r="B87" s="50"/>
      <c r="C87" s="50"/>
      <c r="D87" s="50"/>
      <c r="E87" s="50"/>
      <c r="F87" s="50"/>
      <c r="G87" s="56"/>
      <c r="H87" s="182"/>
      <c r="I87" s="181"/>
      <c r="J87" s="50"/>
      <c r="K87" s="56"/>
      <c r="L87" s="50"/>
      <c r="M87" s="56"/>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row>
    <row r="88" ht="12.0" hidden="1" customHeight="1">
      <c r="A88" s="50"/>
      <c r="B88" s="50"/>
      <c r="C88" s="50"/>
      <c r="D88" s="50"/>
      <c r="E88" s="50"/>
      <c r="F88" s="50"/>
      <c r="G88" s="56"/>
      <c r="H88" s="182"/>
      <c r="I88" s="181"/>
      <c r="J88" s="50"/>
      <c r="K88" s="56"/>
      <c r="L88" s="50"/>
      <c r="M88" s="56"/>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row>
    <row r="89" ht="12.0" hidden="1" customHeight="1">
      <c r="A89" s="50"/>
      <c r="B89" s="50"/>
      <c r="C89" s="50"/>
      <c r="D89" s="50"/>
      <c r="E89" s="50"/>
      <c r="F89" s="50"/>
      <c r="G89" s="56"/>
      <c r="H89" s="182"/>
      <c r="I89" s="181"/>
      <c r="J89" s="50"/>
      <c r="K89" s="56"/>
      <c r="L89" s="50"/>
      <c r="M89" s="56"/>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row>
    <row r="90" ht="12.0" hidden="1" customHeight="1">
      <c r="A90" s="50"/>
      <c r="B90" s="50"/>
      <c r="C90" s="50"/>
      <c r="D90" s="50"/>
      <c r="E90" s="50"/>
      <c r="F90" s="50"/>
      <c r="G90" s="56"/>
      <c r="H90" s="182"/>
      <c r="I90" s="181"/>
      <c r="J90" s="50"/>
      <c r="K90" s="56"/>
      <c r="L90" s="50"/>
      <c r="M90" s="56"/>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row>
    <row r="91" ht="12.0" hidden="1" customHeight="1">
      <c r="A91" s="50"/>
      <c r="B91" s="50"/>
      <c r="C91" s="50"/>
      <c r="D91" s="50"/>
      <c r="E91" s="50"/>
      <c r="F91" s="50"/>
      <c r="G91" s="56"/>
      <c r="H91" s="182"/>
      <c r="I91" s="181"/>
      <c r="J91" s="50"/>
      <c r="K91" s="56"/>
      <c r="L91" s="50"/>
      <c r="M91" s="56"/>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row>
    <row r="92" ht="12.0" hidden="1" customHeight="1">
      <c r="A92" s="50"/>
      <c r="B92" s="50"/>
      <c r="C92" s="50"/>
      <c r="D92" s="50"/>
      <c r="E92" s="50"/>
      <c r="F92" s="50"/>
      <c r="G92" s="56"/>
      <c r="H92" s="182"/>
      <c r="I92" s="181"/>
      <c r="J92" s="50"/>
      <c r="K92" s="56"/>
      <c r="L92" s="50"/>
      <c r="M92" s="56"/>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row>
    <row r="93" ht="12.0" hidden="1" customHeight="1">
      <c r="A93" s="50"/>
      <c r="B93" s="50"/>
      <c r="C93" s="50"/>
      <c r="D93" s="50"/>
      <c r="E93" s="50"/>
      <c r="F93" s="50"/>
      <c r="G93" s="56"/>
      <c r="H93" s="182"/>
      <c r="I93" s="181"/>
      <c r="J93" s="50"/>
      <c r="K93" s="56"/>
      <c r="L93" s="50"/>
      <c r="M93" s="56"/>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row>
    <row r="94" ht="12.0" hidden="1" customHeight="1">
      <c r="A94" s="50"/>
      <c r="B94" s="50"/>
      <c r="C94" s="50"/>
      <c r="D94" s="50"/>
      <c r="E94" s="50"/>
      <c r="F94" s="50"/>
      <c r="G94" s="56"/>
      <c r="H94" s="182"/>
      <c r="I94" s="181"/>
      <c r="J94" s="50"/>
      <c r="K94" s="56"/>
      <c r="L94" s="50"/>
      <c r="M94" s="56"/>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row>
    <row r="95" ht="12.0" customHeight="1">
      <c r="A95" s="50"/>
      <c r="B95" s="50"/>
      <c r="C95" s="50"/>
      <c r="D95" s="50"/>
      <c r="E95" s="50"/>
      <c r="F95" s="50"/>
      <c r="G95" s="56"/>
      <c r="H95" s="182"/>
      <c r="I95" s="181"/>
      <c r="J95" s="50"/>
      <c r="K95" s="56"/>
      <c r="L95" s="50"/>
      <c r="M95" s="56"/>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row>
    <row r="96" ht="12.0" customHeight="1">
      <c r="A96" s="50"/>
      <c r="B96" s="50"/>
      <c r="C96" s="50"/>
      <c r="D96" s="50"/>
      <c r="E96" s="50"/>
      <c r="F96" s="50"/>
      <c r="G96" s="56"/>
      <c r="H96" s="182"/>
      <c r="I96" s="181"/>
      <c r="J96" s="50"/>
      <c r="K96" s="56"/>
      <c r="L96" s="50"/>
      <c r="M96" s="56"/>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row>
    <row r="97" ht="12.0" customHeight="1">
      <c r="A97" s="50"/>
      <c r="B97" s="50"/>
      <c r="C97" s="50"/>
      <c r="D97" s="50"/>
      <c r="E97" s="50"/>
      <c r="F97" s="50"/>
      <c r="G97" s="56"/>
      <c r="H97" s="182"/>
      <c r="I97" s="181"/>
      <c r="J97" s="50"/>
      <c r="K97" s="56"/>
      <c r="L97" s="50"/>
      <c r="M97" s="56"/>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row>
    <row r="98" ht="12.0" customHeight="1">
      <c r="A98" s="50"/>
      <c r="B98" s="50"/>
      <c r="C98" s="50"/>
      <c r="D98" s="50"/>
      <c r="E98" s="50"/>
      <c r="F98" s="50"/>
      <c r="G98" s="56"/>
      <c r="H98" s="182"/>
      <c r="I98" s="181"/>
      <c r="J98" s="50"/>
      <c r="K98" s="56"/>
      <c r="L98" s="50"/>
      <c r="M98" s="56"/>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row>
    <row r="99" ht="12.0" customHeight="1">
      <c r="A99" s="50"/>
      <c r="B99" s="50"/>
      <c r="C99" s="50"/>
      <c r="D99" s="50"/>
      <c r="E99" s="50"/>
      <c r="F99" s="50"/>
      <c r="G99" s="56"/>
      <c r="H99" s="182"/>
      <c r="I99" s="181"/>
      <c r="J99" s="50"/>
      <c r="K99" s="56"/>
      <c r="L99" s="50"/>
      <c r="M99" s="56"/>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row>
    <row r="100" ht="12.0" customHeight="1">
      <c r="A100" s="50"/>
      <c r="B100" s="50"/>
      <c r="C100" s="50"/>
      <c r="D100" s="50"/>
      <c r="E100" s="50"/>
      <c r="F100" s="50"/>
      <c r="G100" s="56"/>
      <c r="H100" s="182"/>
      <c r="I100" s="181"/>
      <c r="J100" s="50"/>
      <c r="K100" s="56"/>
      <c r="L100" s="50"/>
      <c r="M100" s="56"/>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row>
    <row r="101" ht="12.0" customHeight="1">
      <c r="A101" s="50"/>
      <c r="B101" s="50"/>
      <c r="C101" s="50"/>
      <c r="D101" s="50"/>
      <c r="E101" s="50"/>
      <c r="F101" s="50"/>
      <c r="G101" s="56"/>
      <c r="H101" s="182"/>
      <c r="I101" s="181"/>
      <c r="J101" s="50"/>
      <c r="K101" s="56"/>
      <c r="L101" s="50"/>
      <c r="M101" s="56"/>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row>
    <row r="102" ht="12.0" customHeight="1">
      <c r="A102" s="50"/>
      <c r="B102" s="50"/>
      <c r="C102" s="50"/>
      <c r="D102" s="50"/>
      <c r="E102" s="50"/>
      <c r="F102" s="50"/>
      <c r="G102" s="56"/>
      <c r="H102" s="182"/>
      <c r="I102" s="181"/>
      <c r="J102" s="50"/>
      <c r="K102" s="56"/>
      <c r="L102" s="50"/>
      <c r="M102" s="56"/>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row>
    <row r="103" ht="12.0" customHeight="1">
      <c r="A103" s="50"/>
      <c r="B103" s="50"/>
      <c r="C103" s="50"/>
      <c r="D103" s="50"/>
      <c r="E103" s="50"/>
      <c r="F103" s="50"/>
      <c r="G103" s="56"/>
      <c r="H103" s="182"/>
      <c r="I103" s="181"/>
      <c r="J103" s="50"/>
      <c r="K103" s="56"/>
      <c r="L103" s="50"/>
      <c r="M103" s="56"/>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row>
    <row r="104" ht="12.0" customHeight="1">
      <c r="A104" s="50"/>
      <c r="B104" s="50"/>
      <c r="C104" s="50"/>
      <c r="D104" s="50"/>
      <c r="E104" s="50"/>
      <c r="F104" s="50"/>
      <c r="G104" s="56"/>
      <c r="H104" s="182"/>
      <c r="I104" s="181"/>
      <c r="J104" s="50"/>
      <c r="K104" s="56"/>
      <c r="L104" s="50"/>
      <c r="M104" s="56"/>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row>
    <row r="105" ht="12.0" customHeight="1">
      <c r="A105" s="50"/>
      <c r="B105" s="50"/>
      <c r="C105" s="50"/>
      <c r="D105" s="50"/>
      <c r="E105" s="50"/>
      <c r="F105" s="50"/>
      <c r="G105" s="56"/>
      <c r="H105" s="182"/>
      <c r="I105" s="181"/>
      <c r="J105" s="50"/>
      <c r="K105" s="56"/>
      <c r="L105" s="50"/>
      <c r="M105" s="56"/>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row>
    <row r="106" ht="12.0" customHeight="1">
      <c r="A106" s="50"/>
      <c r="B106" s="50"/>
      <c r="C106" s="50"/>
      <c r="D106" s="50"/>
      <c r="E106" s="50"/>
      <c r="F106" s="50"/>
      <c r="G106" s="56"/>
      <c r="H106" s="182"/>
      <c r="I106" s="181"/>
      <c r="J106" s="50"/>
      <c r="K106" s="56"/>
      <c r="L106" s="50"/>
      <c r="M106" s="56"/>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row>
    <row r="107" ht="12.0" customHeight="1">
      <c r="A107" s="50"/>
      <c r="B107" s="50"/>
      <c r="C107" s="50"/>
      <c r="D107" s="50"/>
      <c r="E107" s="50"/>
      <c r="F107" s="50"/>
      <c r="G107" s="56"/>
      <c r="H107" s="182"/>
      <c r="I107" s="181"/>
      <c r="J107" s="50"/>
      <c r="K107" s="56"/>
      <c r="L107" s="50"/>
      <c r="M107" s="56"/>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row>
    <row r="108" ht="12.0" customHeight="1">
      <c r="A108" s="50"/>
      <c r="B108" s="50"/>
      <c r="C108" s="50"/>
      <c r="D108" s="50"/>
      <c r="E108" s="50"/>
      <c r="F108" s="50"/>
      <c r="G108" s="56"/>
      <c r="H108" s="182"/>
      <c r="I108" s="181"/>
      <c r="J108" s="50"/>
      <c r="K108" s="56"/>
      <c r="L108" s="50"/>
      <c r="M108" s="56"/>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row>
    <row r="109" ht="12.0" customHeight="1">
      <c r="A109" s="50"/>
      <c r="B109" s="50"/>
      <c r="C109" s="50"/>
      <c r="D109" s="50"/>
      <c r="E109" s="50"/>
      <c r="F109" s="50"/>
      <c r="G109" s="56"/>
      <c r="H109" s="182"/>
      <c r="I109" s="181"/>
      <c r="J109" s="50"/>
      <c r="K109" s="56"/>
      <c r="L109" s="50"/>
      <c r="M109" s="56"/>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row>
    <row r="110" ht="12.0" customHeight="1">
      <c r="A110" s="50"/>
      <c r="B110" s="50"/>
      <c r="C110" s="50"/>
      <c r="D110" s="50"/>
      <c r="E110" s="50"/>
      <c r="F110" s="50"/>
      <c r="G110" s="56"/>
      <c r="H110" s="182"/>
      <c r="I110" s="181"/>
      <c r="J110" s="50"/>
      <c r="K110" s="56"/>
      <c r="L110" s="50"/>
      <c r="M110" s="56"/>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row>
    <row r="111" ht="12.0" customHeight="1">
      <c r="A111" s="50"/>
      <c r="B111" s="50"/>
      <c r="C111" s="50"/>
      <c r="D111" s="50"/>
      <c r="E111" s="50"/>
      <c r="F111" s="50"/>
      <c r="G111" s="56"/>
      <c r="H111" s="182"/>
      <c r="I111" s="181"/>
      <c r="J111" s="50"/>
      <c r="K111" s="56"/>
      <c r="L111" s="50"/>
      <c r="M111" s="56"/>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row>
    <row r="112" ht="12.0" customHeight="1">
      <c r="A112" s="50"/>
      <c r="B112" s="50"/>
      <c r="C112" s="50"/>
      <c r="D112" s="50"/>
      <c r="E112" s="50"/>
      <c r="F112" s="50"/>
      <c r="G112" s="56"/>
      <c r="H112" s="182"/>
      <c r="I112" s="181"/>
      <c r="J112" s="50"/>
      <c r="K112" s="56"/>
      <c r="L112" s="50"/>
      <c r="M112" s="56"/>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row>
    <row r="113" ht="12.0" customHeight="1">
      <c r="A113" s="50"/>
      <c r="B113" s="50"/>
      <c r="C113" s="50"/>
      <c r="D113" s="50"/>
      <c r="E113" s="50"/>
      <c r="F113" s="50"/>
      <c r="G113" s="56"/>
      <c r="H113" s="182"/>
      <c r="I113" s="181"/>
      <c r="J113" s="50"/>
      <c r="K113" s="56"/>
      <c r="L113" s="50"/>
      <c r="M113" s="56"/>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row>
    <row r="114" ht="12.0" customHeight="1">
      <c r="A114" s="50"/>
      <c r="B114" s="50"/>
      <c r="C114" s="50"/>
      <c r="D114" s="50"/>
      <c r="E114" s="50"/>
      <c r="F114" s="50"/>
      <c r="G114" s="56"/>
      <c r="H114" s="182"/>
      <c r="I114" s="181"/>
      <c r="J114" s="50"/>
      <c r="K114" s="56"/>
      <c r="L114" s="50"/>
      <c r="M114" s="56"/>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row>
    <row r="115" ht="12.0" customHeight="1">
      <c r="A115" s="50"/>
      <c r="B115" s="50"/>
      <c r="C115" s="50"/>
      <c r="D115" s="50"/>
      <c r="E115" s="50"/>
      <c r="F115" s="50"/>
      <c r="G115" s="56"/>
      <c r="H115" s="182"/>
      <c r="I115" s="181"/>
      <c r="J115" s="50"/>
      <c r="K115" s="56"/>
      <c r="L115" s="50"/>
      <c r="M115" s="56"/>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row>
    <row r="116" ht="12.0" customHeight="1">
      <c r="A116" s="50"/>
      <c r="B116" s="50"/>
      <c r="C116" s="50"/>
      <c r="D116" s="50"/>
      <c r="E116" s="50"/>
      <c r="F116" s="50"/>
      <c r="G116" s="56"/>
      <c r="H116" s="182"/>
      <c r="I116" s="181"/>
      <c r="J116" s="50"/>
      <c r="K116" s="56"/>
      <c r="L116" s="50"/>
      <c r="M116" s="56"/>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row>
    <row r="117" ht="12.0" customHeight="1">
      <c r="A117" s="50"/>
      <c r="B117" s="50"/>
      <c r="C117" s="50"/>
      <c r="D117" s="50"/>
      <c r="E117" s="50"/>
      <c r="F117" s="50"/>
      <c r="G117" s="56"/>
      <c r="H117" s="182"/>
      <c r="I117" s="181"/>
      <c r="J117" s="50"/>
      <c r="K117" s="56"/>
      <c r="L117" s="50"/>
      <c r="M117" s="56"/>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row>
    <row r="118" ht="12.0" customHeight="1">
      <c r="A118" s="50"/>
      <c r="B118" s="50"/>
      <c r="C118" s="50"/>
      <c r="D118" s="50"/>
      <c r="E118" s="50"/>
      <c r="F118" s="50"/>
      <c r="G118" s="56"/>
      <c r="H118" s="182"/>
      <c r="I118" s="181"/>
      <c r="J118" s="50"/>
      <c r="K118" s="56"/>
      <c r="L118" s="50"/>
      <c r="M118" s="56"/>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row>
    <row r="119" ht="12.0" customHeight="1">
      <c r="A119" s="50"/>
      <c r="B119" s="50"/>
      <c r="C119" s="50"/>
      <c r="D119" s="50"/>
      <c r="E119" s="50"/>
      <c r="F119" s="50"/>
      <c r="G119" s="56"/>
      <c r="H119" s="182"/>
      <c r="I119" s="181"/>
      <c r="J119" s="50"/>
      <c r="K119" s="56"/>
      <c r="L119" s="50"/>
      <c r="M119" s="56"/>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row>
    <row r="120" ht="12.0" customHeight="1">
      <c r="A120" s="50"/>
      <c r="B120" s="50"/>
      <c r="C120" s="50"/>
      <c r="D120" s="50"/>
      <c r="E120" s="50"/>
      <c r="F120" s="50"/>
      <c r="G120" s="56"/>
      <c r="H120" s="182"/>
      <c r="I120" s="181"/>
      <c r="J120" s="50"/>
      <c r="K120" s="56"/>
      <c r="L120" s="50"/>
      <c r="M120" s="56"/>
      <c r="N120" s="50"/>
      <c r="O120" s="50"/>
      <c r="P120" s="50"/>
      <c r="Q120" s="50"/>
      <c r="R120" s="50"/>
      <c r="S120" s="50"/>
      <c r="T120" s="50"/>
      <c r="U120" s="50"/>
      <c r="V120" s="50"/>
      <c r="W120" s="50"/>
      <c r="X120" s="50"/>
      <c r="Y120" s="50"/>
      <c r="Z120" s="50"/>
      <c r="AA120" s="50"/>
      <c r="AB120" s="50"/>
      <c r="AC120" s="50"/>
      <c r="AD120" s="50"/>
      <c r="AE120" s="50"/>
      <c r="AF120" s="50"/>
      <c r="AG120" s="50"/>
      <c r="AH120" s="50"/>
      <c r="AI120" s="50"/>
      <c r="AJ120" s="50"/>
      <c r="AK120" s="50"/>
      <c r="AL120" s="50"/>
    </row>
    <row r="121" ht="12.0" customHeight="1">
      <c r="A121" s="50"/>
      <c r="B121" s="50"/>
      <c r="C121" s="50"/>
      <c r="D121" s="50"/>
      <c r="E121" s="50"/>
      <c r="F121" s="50"/>
      <c r="G121" s="56"/>
      <c r="H121" s="182"/>
      <c r="I121" s="181"/>
      <c r="J121" s="50"/>
      <c r="K121" s="56"/>
      <c r="L121" s="50"/>
      <c r="M121" s="56"/>
      <c r="N121" s="50"/>
      <c r="O121" s="50"/>
      <c r="P121" s="50"/>
      <c r="Q121" s="50"/>
      <c r="R121" s="50"/>
      <c r="S121" s="50"/>
      <c r="T121" s="50"/>
      <c r="U121" s="50"/>
      <c r="V121" s="50"/>
      <c r="W121" s="50"/>
      <c r="X121" s="50"/>
      <c r="Y121" s="50"/>
      <c r="Z121" s="50"/>
      <c r="AA121" s="50"/>
      <c r="AB121" s="50"/>
      <c r="AC121" s="50"/>
      <c r="AD121" s="50"/>
      <c r="AE121" s="50"/>
      <c r="AF121" s="50"/>
      <c r="AG121" s="50"/>
      <c r="AH121" s="50"/>
      <c r="AI121" s="50"/>
      <c r="AJ121" s="50"/>
      <c r="AK121" s="50"/>
      <c r="AL121" s="50"/>
    </row>
    <row r="122" ht="12.0" customHeight="1">
      <c r="A122" s="50"/>
      <c r="B122" s="50"/>
      <c r="C122" s="50"/>
      <c r="D122" s="50"/>
      <c r="E122" s="50"/>
      <c r="F122" s="50"/>
      <c r="G122" s="56"/>
      <c r="H122" s="182"/>
      <c r="I122" s="181"/>
      <c r="J122" s="50"/>
      <c r="K122" s="56"/>
      <c r="L122" s="50"/>
      <c r="M122" s="56"/>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row>
    <row r="123" ht="12.0" customHeight="1">
      <c r="A123" s="50"/>
      <c r="B123" s="50"/>
      <c r="C123" s="50"/>
      <c r="D123" s="50"/>
      <c r="E123" s="50"/>
      <c r="F123" s="50"/>
      <c r="G123" s="56"/>
      <c r="H123" s="182"/>
      <c r="I123" s="181"/>
      <c r="J123" s="50"/>
      <c r="K123" s="56"/>
      <c r="L123" s="50"/>
      <c r="M123" s="56"/>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row>
    <row r="124" ht="12.0" customHeight="1">
      <c r="A124" s="50"/>
      <c r="B124" s="50"/>
      <c r="C124" s="50"/>
      <c r="D124" s="50"/>
      <c r="E124" s="50"/>
      <c r="F124" s="50"/>
      <c r="G124" s="56"/>
      <c r="H124" s="182"/>
      <c r="I124" s="181"/>
      <c r="J124" s="50"/>
      <c r="K124" s="56"/>
      <c r="L124" s="50"/>
      <c r="M124" s="56"/>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row>
    <row r="125" ht="12.0" customHeight="1">
      <c r="A125" s="50"/>
      <c r="B125" s="50"/>
      <c r="C125" s="50"/>
      <c r="D125" s="50"/>
      <c r="E125" s="50"/>
      <c r="F125" s="50"/>
      <c r="G125" s="56"/>
      <c r="H125" s="182"/>
      <c r="I125" s="181"/>
      <c r="J125" s="50"/>
      <c r="K125" s="56"/>
      <c r="L125" s="50"/>
      <c r="M125" s="56"/>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row>
    <row r="126" ht="12.0" customHeight="1">
      <c r="A126" s="50"/>
      <c r="B126" s="50"/>
      <c r="C126" s="50"/>
      <c r="D126" s="50"/>
      <c r="E126" s="50"/>
      <c r="F126" s="50"/>
      <c r="G126" s="56"/>
      <c r="H126" s="182"/>
      <c r="I126" s="181"/>
      <c r="J126" s="50"/>
      <c r="K126" s="56"/>
      <c r="L126" s="50"/>
      <c r="M126" s="56"/>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row>
    <row r="127" ht="12.0" customHeight="1">
      <c r="A127" s="50"/>
      <c r="B127" s="50"/>
      <c r="C127" s="50"/>
      <c r="D127" s="50"/>
      <c r="E127" s="50"/>
      <c r="F127" s="50"/>
      <c r="G127" s="56"/>
      <c r="H127" s="182"/>
      <c r="I127" s="181"/>
      <c r="J127" s="50"/>
      <c r="K127" s="56"/>
      <c r="L127" s="50"/>
      <c r="M127" s="56"/>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row>
    <row r="128" ht="12.0" customHeight="1">
      <c r="A128" s="50"/>
      <c r="B128" s="50"/>
      <c r="C128" s="50"/>
      <c r="D128" s="50"/>
      <c r="E128" s="50"/>
      <c r="F128" s="50"/>
      <c r="G128" s="56"/>
      <c r="H128" s="182"/>
      <c r="I128" s="181"/>
      <c r="J128" s="50"/>
      <c r="K128" s="56"/>
      <c r="L128" s="50"/>
      <c r="M128" s="56"/>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row>
    <row r="129" ht="12.0" customHeight="1">
      <c r="A129" s="50"/>
      <c r="B129" s="50"/>
      <c r="C129" s="50"/>
      <c r="D129" s="50"/>
      <c r="E129" s="50"/>
      <c r="F129" s="50"/>
      <c r="G129" s="56"/>
      <c r="H129" s="182"/>
      <c r="I129" s="181"/>
      <c r="J129" s="50"/>
      <c r="K129" s="56"/>
      <c r="L129" s="50"/>
      <c r="M129" s="56"/>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row>
    <row r="130" ht="12.0" customHeight="1">
      <c r="A130" s="50"/>
      <c r="B130" s="50"/>
      <c r="C130" s="50"/>
      <c r="D130" s="50"/>
      <c r="E130" s="50"/>
      <c r="F130" s="50"/>
      <c r="G130" s="56"/>
      <c r="H130" s="182"/>
      <c r="I130" s="181"/>
      <c r="J130" s="50"/>
      <c r="K130" s="56"/>
      <c r="L130" s="50"/>
      <c r="M130" s="56"/>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row>
    <row r="131" ht="12.0" customHeight="1">
      <c r="A131" s="50"/>
      <c r="B131" s="50"/>
      <c r="C131" s="50"/>
      <c r="D131" s="50"/>
      <c r="E131" s="50"/>
      <c r="F131" s="50"/>
      <c r="G131" s="56"/>
      <c r="H131" s="182"/>
      <c r="I131" s="181"/>
      <c r="J131" s="50"/>
      <c r="K131" s="56"/>
      <c r="L131" s="50"/>
      <c r="M131" s="56"/>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row>
    <row r="132" ht="12.0" customHeight="1">
      <c r="A132" s="50"/>
      <c r="B132" s="50"/>
      <c r="C132" s="50"/>
      <c r="D132" s="50"/>
      <c r="E132" s="50"/>
      <c r="F132" s="50"/>
      <c r="G132" s="56"/>
      <c r="H132" s="182"/>
      <c r="I132" s="181"/>
      <c r="J132" s="50"/>
      <c r="K132" s="56"/>
      <c r="L132" s="50"/>
      <c r="M132" s="56"/>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row>
    <row r="133" ht="12.0" customHeight="1">
      <c r="A133" s="50"/>
      <c r="B133" s="50"/>
      <c r="C133" s="50"/>
      <c r="D133" s="50"/>
      <c r="E133" s="50"/>
      <c r="F133" s="50"/>
      <c r="G133" s="56"/>
      <c r="H133" s="182"/>
      <c r="I133" s="181"/>
      <c r="J133" s="50"/>
      <c r="K133" s="56"/>
      <c r="L133" s="50"/>
      <c r="M133" s="56"/>
      <c r="N133" s="50"/>
      <c r="O133" s="50"/>
      <c r="P133" s="50"/>
      <c r="Q133" s="50"/>
      <c r="R133" s="50"/>
      <c r="S133" s="50"/>
      <c r="T133" s="50"/>
      <c r="U133" s="50"/>
      <c r="V133" s="50"/>
      <c r="W133" s="50"/>
      <c r="X133" s="50"/>
      <c r="Y133" s="50"/>
      <c r="Z133" s="50"/>
      <c r="AA133" s="50"/>
      <c r="AB133" s="50"/>
      <c r="AC133" s="50"/>
      <c r="AD133" s="50"/>
      <c r="AE133" s="50"/>
      <c r="AF133" s="50"/>
      <c r="AG133" s="50"/>
      <c r="AH133" s="50"/>
      <c r="AI133" s="50"/>
      <c r="AJ133" s="50"/>
      <c r="AK133" s="50"/>
      <c r="AL133" s="50"/>
    </row>
    <row r="134" ht="12.0" customHeight="1">
      <c r="A134" s="50"/>
      <c r="B134" s="50"/>
      <c r="C134" s="50"/>
      <c r="D134" s="50"/>
      <c r="E134" s="50"/>
      <c r="F134" s="50"/>
      <c r="G134" s="56"/>
      <c r="H134" s="182"/>
      <c r="I134" s="181"/>
      <c r="J134" s="50"/>
      <c r="K134" s="56"/>
      <c r="L134" s="50"/>
      <c r="M134" s="56"/>
      <c r="N134" s="50"/>
      <c r="O134" s="50"/>
      <c r="P134" s="50"/>
      <c r="Q134" s="50"/>
      <c r="R134" s="50"/>
      <c r="S134" s="50"/>
      <c r="T134" s="50"/>
      <c r="U134" s="50"/>
      <c r="V134" s="50"/>
      <c r="W134" s="50"/>
      <c r="X134" s="50"/>
      <c r="Y134" s="50"/>
      <c r="Z134" s="50"/>
      <c r="AA134" s="50"/>
      <c r="AB134" s="50"/>
      <c r="AC134" s="50"/>
      <c r="AD134" s="50"/>
      <c r="AE134" s="50"/>
      <c r="AF134" s="50"/>
      <c r="AG134" s="50"/>
      <c r="AH134" s="50"/>
      <c r="AI134" s="50"/>
      <c r="AJ134" s="50"/>
      <c r="AK134" s="50"/>
      <c r="AL134" s="50"/>
    </row>
    <row r="135" ht="12.0" customHeight="1">
      <c r="A135" s="50"/>
      <c r="B135" s="50"/>
      <c r="C135" s="50"/>
      <c r="D135" s="50"/>
      <c r="E135" s="50"/>
      <c r="F135" s="50"/>
      <c r="G135" s="56"/>
      <c r="H135" s="182"/>
      <c r="I135" s="181"/>
      <c r="J135" s="50"/>
      <c r="K135" s="56"/>
      <c r="L135" s="50"/>
      <c r="M135" s="56"/>
      <c r="N135" s="50"/>
      <c r="O135" s="50"/>
      <c r="P135" s="50"/>
      <c r="Q135" s="50"/>
      <c r="R135" s="50"/>
      <c r="S135" s="50"/>
      <c r="T135" s="50"/>
      <c r="U135" s="50"/>
      <c r="V135" s="50"/>
      <c r="W135" s="50"/>
      <c r="X135" s="50"/>
      <c r="Y135" s="50"/>
      <c r="Z135" s="50"/>
      <c r="AA135" s="50"/>
      <c r="AB135" s="50"/>
      <c r="AC135" s="50"/>
      <c r="AD135" s="50"/>
      <c r="AE135" s="50"/>
      <c r="AF135" s="50"/>
      <c r="AG135" s="50"/>
      <c r="AH135" s="50"/>
      <c r="AI135" s="50"/>
      <c r="AJ135" s="50"/>
      <c r="AK135" s="50"/>
      <c r="AL135" s="50"/>
    </row>
    <row r="136" ht="12.0" customHeight="1">
      <c r="A136" s="50"/>
      <c r="B136" s="50"/>
      <c r="C136" s="50"/>
      <c r="D136" s="50"/>
      <c r="E136" s="50"/>
      <c r="F136" s="50"/>
      <c r="G136" s="56"/>
      <c r="H136" s="182"/>
      <c r="I136" s="181"/>
      <c r="J136" s="50"/>
      <c r="K136" s="56"/>
      <c r="L136" s="50"/>
      <c r="M136" s="56"/>
      <c r="N136" s="50"/>
      <c r="O136" s="50"/>
      <c r="P136" s="50"/>
      <c r="Q136" s="50"/>
      <c r="R136" s="50"/>
      <c r="S136" s="50"/>
      <c r="T136" s="50"/>
      <c r="U136" s="50"/>
      <c r="V136" s="50"/>
      <c r="W136" s="50"/>
      <c r="X136" s="50"/>
      <c r="Y136" s="50"/>
      <c r="Z136" s="50"/>
      <c r="AA136" s="50"/>
      <c r="AB136" s="50"/>
      <c r="AC136" s="50"/>
      <c r="AD136" s="50"/>
      <c r="AE136" s="50"/>
      <c r="AF136" s="50"/>
      <c r="AG136" s="50"/>
      <c r="AH136" s="50"/>
      <c r="AI136" s="50"/>
      <c r="AJ136" s="50"/>
      <c r="AK136" s="50"/>
      <c r="AL136" s="50"/>
    </row>
    <row r="137" ht="12.0" customHeight="1">
      <c r="A137" s="50"/>
      <c r="B137" s="50"/>
      <c r="C137" s="50"/>
      <c r="D137" s="50"/>
      <c r="E137" s="50"/>
      <c r="F137" s="50"/>
      <c r="G137" s="56"/>
      <c r="H137" s="182"/>
      <c r="I137" s="181"/>
      <c r="J137" s="50"/>
      <c r="K137" s="56"/>
      <c r="L137" s="50"/>
      <c r="M137" s="56"/>
      <c r="N137" s="50"/>
      <c r="O137" s="50"/>
      <c r="P137" s="50"/>
      <c r="Q137" s="50"/>
      <c r="R137" s="50"/>
      <c r="S137" s="50"/>
      <c r="T137" s="50"/>
      <c r="U137" s="50"/>
      <c r="V137" s="50"/>
      <c r="W137" s="50"/>
      <c r="X137" s="50"/>
      <c r="Y137" s="50"/>
      <c r="Z137" s="50"/>
      <c r="AA137" s="50"/>
      <c r="AB137" s="50"/>
      <c r="AC137" s="50"/>
      <c r="AD137" s="50"/>
      <c r="AE137" s="50"/>
      <c r="AF137" s="50"/>
      <c r="AG137" s="50"/>
      <c r="AH137" s="50"/>
      <c r="AI137" s="50"/>
      <c r="AJ137" s="50"/>
      <c r="AK137" s="50"/>
      <c r="AL137" s="50"/>
    </row>
    <row r="138" ht="12.0" customHeight="1">
      <c r="A138" s="50"/>
      <c r="B138" s="50"/>
      <c r="C138" s="50"/>
      <c r="D138" s="50"/>
      <c r="E138" s="50"/>
      <c r="F138" s="50"/>
      <c r="G138" s="56"/>
      <c r="H138" s="182"/>
      <c r="I138" s="181"/>
      <c r="J138" s="50"/>
      <c r="K138" s="56"/>
      <c r="L138" s="50"/>
      <c r="M138" s="56"/>
      <c r="N138" s="50"/>
      <c r="O138" s="50"/>
      <c r="P138" s="50"/>
      <c r="Q138" s="50"/>
      <c r="R138" s="50"/>
      <c r="S138" s="50"/>
      <c r="T138" s="50"/>
      <c r="U138" s="50"/>
      <c r="V138" s="50"/>
      <c r="W138" s="50"/>
      <c r="X138" s="50"/>
      <c r="Y138" s="50"/>
      <c r="Z138" s="50"/>
      <c r="AA138" s="50"/>
      <c r="AB138" s="50"/>
      <c r="AC138" s="50"/>
      <c r="AD138" s="50"/>
      <c r="AE138" s="50"/>
      <c r="AF138" s="50"/>
      <c r="AG138" s="50"/>
      <c r="AH138" s="50"/>
      <c r="AI138" s="50"/>
      <c r="AJ138" s="50"/>
      <c r="AK138" s="50"/>
      <c r="AL138" s="50"/>
    </row>
    <row r="139" ht="12.0" customHeight="1">
      <c r="A139" s="50"/>
      <c r="B139" s="50"/>
      <c r="C139" s="50"/>
      <c r="D139" s="50"/>
      <c r="E139" s="50"/>
      <c r="F139" s="50"/>
      <c r="G139" s="56"/>
      <c r="H139" s="182"/>
      <c r="I139" s="181"/>
      <c r="J139" s="50"/>
      <c r="K139" s="56"/>
      <c r="L139" s="50"/>
      <c r="M139" s="56"/>
      <c r="N139" s="50"/>
      <c r="O139" s="50"/>
      <c r="P139" s="50"/>
      <c r="Q139" s="50"/>
      <c r="R139" s="50"/>
      <c r="S139" s="50"/>
      <c r="T139" s="50"/>
      <c r="U139" s="50"/>
      <c r="V139" s="50"/>
      <c r="W139" s="50"/>
      <c r="X139" s="50"/>
      <c r="Y139" s="50"/>
      <c r="Z139" s="50"/>
      <c r="AA139" s="50"/>
      <c r="AB139" s="50"/>
      <c r="AC139" s="50"/>
      <c r="AD139" s="50"/>
      <c r="AE139" s="50"/>
      <c r="AF139" s="50"/>
      <c r="AG139" s="50"/>
      <c r="AH139" s="50"/>
      <c r="AI139" s="50"/>
      <c r="AJ139" s="50"/>
      <c r="AK139" s="50"/>
      <c r="AL139" s="50"/>
    </row>
    <row r="140" ht="12.0" customHeight="1">
      <c r="A140" s="50"/>
      <c r="B140" s="50"/>
      <c r="C140" s="50"/>
      <c r="D140" s="50"/>
      <c r="E140" s="50"/>
      <c r="F140" s="50"/>
      <c r="G140" s="56"/>
      <c r="H140" s="182"/>
      <c r="I140" s="181"/>
      <c r="J140" s="50"/>
      <c r="K140" s="56"/>
      <c r="L140" s="50"/>
      <c r="M140" s="56"/>
      <c r="N140" s="50"/>
      <c r="O140" s="50"/>
      <c r="P140" s="50"/>
      <c r="Q140" s="50"/>
      <c r="R140" s="50"/>
      <c r="S140" s="50"/>
      <c r="T140" s="50"/>
      <c r="U140" s="50"/>
      <c r="V140" s="50"/>
      <c r="W140" s="50"/>
      <c r="X140" s="50"/>
      <c r="Y140" s="50"/>
      <c r="Z140" s="50"/>
      <c r="AA140" s="50"/>
      <c r="AB140" s="50"/>
      <c r="AC140" s="50"/>
      <c r="AD140" s="50"/>
      <c r="AE140" s="50"/>
      <c r="AF140" s="50"/>
      <c r="AG140" s="50"/>
      <c r="AH140" s="50"/>
      <c r="AI140" s="50"/>
      <c r="AJ140" s="50"/>
      <c r="AK140" s="50"/>
      <c r="AL140" s="50"/>
    </row>
    <row r="141" ht="12.0" customHeight="1">
      <c r="A141" s="50"/>
      <c r="B141" s="50"/>
      <c r="C141" s="50"/>
      <c r="D141" s="50"/>
      <c r="E141" s="50"/>
      <c r="F141" s="50"/>
      <c r="G141" s="56"/>
      <c r="H141" s="182"/>
      <c r="I141" s="181"/>
      <c r="J141" s="50"/>
      <c r="K141" s="56"/>
      <c r="L141" s="50"/>
      <c r="M141" s="56"/>
      <c r="N141" s="50"/>
      <c r="O141" s="50"/>
      <c r="P141" s="50"/>
      <c r="Q141" s="50"/>
      <c r="R141" s="50"/>
      <c r="S141" s="50"/>
      <c r="T141" s="50"/>
      <c r="U141" s="50"/>
      <c r="V141" s="50"/>
      <c r="W141" s="50"/>
      <c r="X141" s="50"/>
      <c r="Y141" s="50"/>
      <c r="Z141" s="50"/>
      <c r="AA141" s="50"/>
      <c r="AB141" s="50"/>
      <c r="AC141" s="50"/>
      <c r="AD141" s="50"/>
      <c r="AE141" s="50"/>
      <c r="AF141" s="50"/>
      <c r="AG141" s="50"/>
      <c r="AH141" s="50"/>
      <c r="AI141" s="50"/>
      <c r="AJ141" s="50"/>
      <c r="AK141" s="50"/>
      <c r="AL141" s="50"/>
    </row>
    <row r="142" ht="12.0" customHeight="1">
      <c r="A142" s="50"/>
      <c r="B142" s="50"/>
      <c r="C142" s="50"/>
      <c r="D142" s="50"/>
      <c r="E142" s="50"/>
      <c r="F142" s="50"/>
      <c r="G142" s="56"/>
      <c r="H142" s="182"/>
      <c r="I142" s="181"/>
      <c r="J142" s="50"/>
      <c r="K142" s="56"/>
      <c r="L142" s="50"/>
      <c r="M142" s="56"/>
      <c r="N142" s="50"/>
      <c r="O142" s="50"/>
      <c r="P142" s="50"/>
      <c r="Q142" s="50"/>
      <c r="R142" s="50"/>
      <c r="S142" s="50"/>
      <c r="T142" s="50"/>
      <c r="U142" s="50"/>
      <c r="V142" s="50"/>
      <c r="W142" s="50"/>
      <c r="X142" s="50"/>
      <c r="Y142" s="50"/>
      <c r="Z142" s="50"/>
      <c r="AA142" s="50"/>
      <c r="AB142" s="50"/>
      <c r="AC142" s="50"/>
      <c r="AD142" s="50"/>
      <c r="AE142" s="50"/>
      <c r="AF142" s="50"/>
      <c r="AG142" s="50"/>
      <c r="AH142" s="50"/>
      <c r="AI142" s="50"/>
      <c r="AJ142" s="50"/>
      <c r="AK142" s="50"/>
      <c r="AL142" s="50"/>
    </row>
    <row r="143" ht="12.0" customHeight="1">
      <c r="A143" s="50"/>
      <c r="B143" s="50"/>
      <c r="C143" s="50"/>
      <c r="D143" s="50"/>
      <c r="E143" s="50"/>
      <c r="F143" s="50"/>
      <c r="G143" s="56"/>
      <c r="H143" s="182"/>
      <c r="I143" s="181"/>
      <c r="J143" s="50"/>
      <c r="K143" s="56"/>
      <c r="L143" s="50"/>
      <c r="M143" s="56"/>
      <c r="N143" s="50"/>
      <c r="O143" s="50"/>
      <c r="P143" s="50"/>
      <c r="Q143" s="50"/>
      <c r="R143" s="50"/>
      <c r="S143" s="50"/>
      <c r="T143" s="50"/>
      <c r="U143" s="50"/>
      <c r="V143" s="50"/>
      <c r="W143" s="50"/>
      <c r="X143" s="50"/>
      <c r="Y143" s="50"/>
      <c r="Z143" s="50"/>
      <c r="AA143" s="50"/>
      <c r="AB143" s="50"/>
      <c r="AC143" s="50"/>
      <c r="AD143" s="50"/>
      <c r="AE143" s="50"/>
      <c r="AF143" s="50"/>
      <c r="AG143" s="50"/>
      <c r="AH143" s="50"/>
      <c r="AI143" s="50"/>
      <c r="AJ143" s="50"/>
      <c r="AK143" s="50"/>
      <c r="AL143" s="50"/>
    </row>
    <row r="144" ht="12.0" customHeight="1">
      <c r="A144" s="50"/>
      <c r="B144" s="50"/>
      <c r="C144" s="50"/>
      <c r="D144" s="50"/>
      <c r="E144" s="50"/>
      <c r="F144" s="50"/>
      <c r="G144" s="56"/>
      <c r="H144" s="182"/>
      <c r="I144" s="181"/>
      <c r="J144" s="50"/>
      <c r="K144" s="56"/>
      <c r="L144" s="50"/>
      <c r="M144" s="56"/>
      <c r="N144" s="50"/>
      <c r="O144" s="50"/>
      <c r="P144" s="50"/>
      <c r="Q144" s="50"/>
      <c r="R144" s="50"/>
      <c r="S144" s="50"/>
      <c r="T144" s="50"/>
      <c r="U144" s="50"/>
      <c r="V144" s="50"/>
      <c r="W144" s="50"/>
      <c r="X144" s="50"/>
      <c r="Y144" s="50"/>
      <c r="Z144" s="50"/>
      <c r="AA144" s="50"/>
      <c r="AB144" s="50"/>
      <c r="AC144" s="50"/>
      <c r="AD144" s="50"/>
      <c r="AE144" s="50"/>
      <c r="AF144" s="50"/>
      <c r="AG144" s="50"/>
      <c r="AH144" s="50"/>
      <c r="AI144" s="50"/>
      <c r="AJ144" s="50"/>
      <c r="AK144" s="50"/>
      <c r="AL144" s="50"/>
    </row>
    <row r="145" ht="12.0" customHeight="1">
      <c r="A145" s="50"/>
      <c r="B145" s="50"/>
      <c r="C145" s="50"/>
      <c r="D145" s="50"/>
      <c r="E145" s="50"/>
      <c r="F145" s="50"/>
      <c r="G145" s="56"/>
      <c r="H145" s="182"/>
      <c r="I145" s="181"/>
      <c r="J145" s="50"/>
      <c r="K145" s="56"/>
      <c r="L145" s="50"/>
      <c r="M145" s="56"/>
      <c r="N145" s="50"/>
      <c r="O145" s="50"/>
      <c r="P145" s="50"/>
      <c r="Q145" s="50"/>
      <c r="R145" s="50"/>
      <c r="S145" s="50"/>
      <c r="T145" s="50"/>
      <c r="U145" s="50"/>
      <c r="V145" s="50"/>
      <c r="W145" s="50"/>
      <c r="X145" s="50"/>
      <c r="Y145" s="50"/>
      <c r="Z145" s="50"/>
      <c r="AA145" s="50"/>
      <c r="AB145" s="50"/>
      <c r="AC145" s="50"/>
      <c r="AD145" s="50"/>
      <c r="AE145" s="50"/>
      <c r="AF145" s="50"/>
      <c r="AG145" s="50"/>
      <c r="AH145" s="50"/>
      <c r="AI145" s="50"/>
      <c r="AJ145" s="50"/>
      <c r="AK145" s="50"/>
      <c r="AL145" s="50"/>
    </row>
    <row r="146" ht="12.0" customHeight="1">
      <c r="A146" s="50"/>
      <c r="B146" s="50"/>
      <c r="C146" s="50"/>
      <c r="D146" s="50"/>
      <c r="E146" s="50"/>
      <c r="F146" s="50"/>
      <c r="G146" s="56"/>
      <c r="H146" s="182"/>
      <c r="I146" s="181"/>
      <c r="J146" s="50"/>
      <c r="K146" s="56"/>
      <c r="L146" s="50"/>
      <c r="M146" s="56"/>
      <c r="N146" s="50"/>
      <c r="O146" s="50"/>
      <c r="P146" s="50"/>
      <c r="Q146" s="50"/>
      <c r="R146" s="50"/>
      <c r="S146" s="50"/>
      <c r="T146" s="50"/>
      <c r="U146" s="50"/>
      <c r="V146" s="50"/>
      <c r="W146" s="50"/>
      <c r="X146" s="50"/>
      <c r="Y146" s="50"/>
      <c r="Z146" s="50"/>
      <c r="AA146" s="50"/>
      <c r="AB146" s="50"/>
      <c r="AC146" s="50"/>
      <c r="AD146" s="50"/>
      <c r="AE146" s="50"/>
      <c r="AF146" s="50"/>
      <c r="AG146" s="50"/>
      <c r="AH146" s="50"/>
      <c r="AI146" s="50"/>
      <c r="AJ146" s="50"/>
      <c r="AK146" s="50"/>
      <c r="AL146" s="50"/>
    </row>
    <row r="147" ht="12.0" customHeight="1">
      <c r="A147" s="50"/>
      <c r="B147" s="50"/>
      <c r="C147" s="50"/>
      <c r="D147" s="50"/>
      <c r="E147" s="50"/>
      <c r="F147" s="50"/>
      <c r="G147" s="56"/>
      <c r="H147" s="182"/>
      <c r="I147" s="181"/>
      <c r="J147" s="50"/>
      <c r="K147" s="56"/>
      <c r="L147" s="50"/>
      <c r="M147" s="56"/>
      <c r="N147" s="50"/>
      <c r="O147" s="50"/>
      <c r="P147" s="50"/>
      <c r="Q147" s="50"/>
      <c r="R147" s="50"/>
      <c r="S147" s="50"/>
      <c r="T147" s="50"/>
      <c r="U147" s="50"/>
      <c r="V147" s="50"/>
      <c r="W147" s="50"/>
      <c r="X147" s="50"/>
      <c r="Y147" s="50"/>
      <c r="Z147" s="50"/>
      <c r="AA147" s="50"/>
      <c r="AB147" s="50"/>
      <c r="AC147" s="50"/>
      <c r="AD147" s="50"/>
      <c r="AE147" s="50"/>
      <c r="AF147" s="50"/>
      <c r="AG147" s="50"/>
      <c r="AH147" s="50"/>
      <c r="AI147" s="50"/>
      <c r="AJ147" s="50"/>
      <c r="AK147" s="50"/>
      <c r="AL147" s="50"/>
    </row>
    <row r="148" ht="12.0" customHeight="1">
      <c r="A148" s="50"/>
      <c r="B148" s="50"/>
      <c r="C148" s="50"/>
      <c r="D148" s="50"/>
      <c r="E148" s="50"/>
      <c r="F148" s="50"/>
      <c r="G148" s="56"/>
      <c r="H148" s="182"/>
      <c r="I148" s="181"/>
      <c r="J148" s="50"/>
      <c r="K148" s="56"/>
      <c r="L148" s="50"/>
      <c r="M148" s="56"/>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row>
    <row r="149" ht="12.0" customHeight="1">
      <c r="A149" s="50"/>
      <c r="B149" s="50"/>
      <c r="C149" s="50"/>
      <c r="D149" s="50"/>
      <c r="E149" s="50"/>
      <c r="F149" s="50"/>
      <c r="G149" s="56"/>
      <c r="H149" s="182"/>
      <c r="I149" s="181"/>
      <c r="J149" s="50"/>
      <c r="K149" s="56"/>
      <c r="L149" s="50"/>
      <c r="M149" s="56"/>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row>
    <row r="150" ht="12.0" customHeight="1">
      <c r="A150" s="50"/>
      <c r="B150" s="50"/>
      <c r="C150" s="50"/>
      <c r="D150" s="50"/>
      <c r="E150" s="50"/>
      <c r="F150" s="50"/>
      <c r="G150" s="56"/>
      <c r="H150" s="182"/>
      <c r="I150" s="181"/>
      <c r="J150" s="50"/>
      <c r="K150" s="56"/>
      <c r="L150" s="50"/>
      <c r="M150" s="56"/>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row>
    <row r="151" ht="12.0" customHeight="1">
      <c r="A151" s="50"/>
      <c r="B151" s="50"/>
      <c r="C151" s="50"/>
      <c r="D151" s="50"/>
      <c r="E151" s="50"/>
      <c r="F151" s="50"/>
      <c r="G151" s="56"/>
      <c r="H151" s="182"/>
      <c r="I151" s="181"/>
      <c r="J151" s="50"/>
      <c r="K151" s="56"/>
      <c r="L151" s="50"/>
      <c r="M151" s="56"/>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row>
    <row r="152" ht="12.0" customHeight="1">
      <c r="A152" s="50"/>
      <c r="B152" s="50"/>
      <c r="C152" s="50"/>
      <c r="D152" s="50"/>
      <c r="E152" s="50"/>
      <c r="F152" s="50"/>
      <c r="G152" s="56"/>
      <c r="H152" s="182"/>
      <c r="I152" s="181"/>
      <c r="J152" s="50"/>
      <c r="K152" s="56"/>
      <c r="L152" s="50"/>
      <c r="M152" s="56"/>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row>
    <row r="153" ht="12.0" customHeight="1">
      <c r="A153" s="50"/>
      <c r="B153" s="50"/>
      <c r="C153" s="50"/>
      <c r="D153" s="50"/>
      <c r="E153" s="50"/>
      <c r="F153" s="50"/>
      <c r="G153" s="56"/>
      <c r="H153" s="182"/>
      <c r="I153" s="181"/>
      <c r="J153" s="50"/>
      <c r="K153" s="56"/>
      <c r="L153" s="50"/>
      <c r="M153" s="56"/>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row>
    <row r="154" ht="12.0" customHeight="1">
      <c r="A154" s="50"/>
      <c r="B154" s="50"/>
      <c r="C154" s="50"/>
      <c r="D154" s="50"/>
      <c r="E154" s="50"/>
      <c r="F154" s="50"/>
      <c r="G154" s="56"/>
      <c r="H154" s="182"/>
      <c r="I154" s="181"/>
      <c r="J154" s="50"/>
      <c r="K154" s="56"/>
      <c r="L154" s="50"/>
      <c r="M154" s="56"/>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row>
    <row r="155" ht="12.0" customHeight="1">
      <c r="A155" s="50"/>
      <c r="B155" s="50"/>
      <c r="C155" s="50"/>
      <c r="D155" s="50"/>
      <c r="E155" s="50"/>
      <c r="F155" s="50"/>
      <c r="G155" s="56"/>
      <c r="H155" s="182"/>
      <c r="I155" s="181"/>
      <c r="J155" s="50"/>
      <c r="K155" s="56"/>
      <c r="L155" s="50"/>
      <c r="M155" s="56"/>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row>
    <row r="156" ht="12.0" customHeight="1">
      <c r="A156" s="50"/>
      <c r="B156" s="50"/>
      <c r="C156" s="50"/>
      <c r="D156" s="50"/>
      <c r="E156" s="50"/>
      <c r="F156" s="50"/>
      <c r="G156" s="56"/>
      <c r="H156" s="182"/>
      <c r="I156" s="181"/>
      <c r="J156" s="50"/>
      <c r="K156" s="56"/>
      <c r="L156" s="50"/>
      <c r="M156" s="56"/>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row>
    <row r="157" ht="12.0" customHeight="1">
      <c r="A157" s="50"/>
      <c r="B157" s="50"/>
      <c r="C157" s="50"/>
      <c r="D157" s="50"/>
      <c r="E157" s="50"/>
      <c r="F157" s="50"/>
      <c r="G157" s="56"/>
      <c r="H157" s="182"/>
      <c r="I157" s="181"/>
      <c r="J157" s="50"/>
      <c r="K157" s="56"/>
      <c r="L157" s="50"/>
      <c r="M157" s="56"/>
      <c r="N157" s="50"/>
      <c r="O157" s="50"/>
      <c r="P157" s="50"/>
      <c r="Q157" s="50"/>
      <c r="R157" s="50"/>
      <c r="S157" s="50"/>
      <c r="T157" s="50"/>
      <c r="U157" s="50"/>
      <c r="V157" s="50"/>
      <c r="W157" s="50"/>
      <c r="X157" s="50"/>
      <c r="Y157" s="50"/>
      <c r="Z157" s="50"/>
      <c r="AA157" s="50"/>
      <c r="AB157" s="50"/>
      <c r="AC157" s="50"/>
      <c r="AD157" s="50"/>
      <c r="AE157" s="50"/>
      <c r="AF157" s="50"/>
      <c r="AG157" s="50"/>
      <c r="AH157" s="50"/>
      <c r="AI157" s="50"/>
      <c r="AJ157" s="50"/>
      <c r="AK157" s="50"/>
      <c r="AL157" s="50"/>
    </row>
    <row r="158" ht="12.0" customHeight="1">
      <c r="A158" s="50"/>
      <c r="B158" s="50"/>
      <c r="C158" s="50"/>
      <c r="D158" s="50"/>
      <c r="E158" s="50"/>
      <c r="F158" s="50"/>
      <c r="G158" s="56"/>
      <c r="H158" s="182"/>
      <c r="I158" s="181"/>
      <c r="J158" s="50"/>
      <c r="K158" s="56"/>
      <c r="L158" s="50"/>
      <c r="M158" s="56"/>
      <c r="N158" s="50"/>
      <c r="O158" s="50"/>
      <c r="P158" s="50"/>
      <c r="Q158" s="50"/>
      <c r="R158" s="50"/>
      <c r="S158" s="50"/>
      <c r="T158" s="50"/>
      <c r="U158" s="50"/>
      <c r="V158" s="50"/>
      <c r="W158" s="50"/>
      <c r="X158" s="50"/>
      <c r="Y158" s="50"/>
      <c r="Z158" s="50"/>
      <c r="AA158" s="50"/>
      <c r="AB158" s="50"/>
      <c r="AC158" s="50"/>
      <c r="AD158" s="50"/>
      <c r="AE158" s="50"/>
      <c r="AF158" s="50"/>
      <c r="AG158" s="50"/>
      <c r="AH158" s="50"/>
      <c r="AI158" s="50"/>
      <c r="AJ158" s="50"/>
      <c r="AK158" s="50"/>
      <c r="AL158" s="50"/>
    </row>
    <row r="159" ht="12.0" customHeight="1">
      <c r="A159" s="50"/>
      <c r="B159" s="50"/>
      <c r="C159" s="50"/>
      <c r="D159" s="50"/>
      <c r="E159" s="50"/>
      <c r="F159" s="50"/>
      <c r="G159" s="56"/>
      <c r="H159" s="182"/>
      <c r="I159" s="181"/>
      <c r="J159" s="50"/>
      <c r="K159" s="56"/>
      <c r="L159" s="50"/>
      <c r="M159" s="56"/>
      <c r="N159" s="50"/>
      <c r="O159" s="50"/>
      <c r="P159" s="50"/>
      <c r="Q159" s="50"/>
      <c r="R159" s="50"/>
      <c r="S159" s="50"/>
      <c r="T159" s="50"/>
      <c r="U159" s="50"/>
      <c r="V159" s="50"/>
      <c r="W159" s="50"/>
      <c r="X159" s="50"/>
      <c r="Y159" s="50"/>
      <c r="Z159" s="50"/>
      <c r="AA159" s="50"/>
      <c r="AB159" s="50"/>
      <c r="AC159" s="50"/>
      <c r="AD159" s="50"/>
      <c r="AE159" s="50"/>
      <c r="AF159" s="50"/>
      <c r="AG159" s="50"/>
      <c r="AH159" s="50"/>
      <c r="AI159" s="50"/>
      <c r="AJ159" s="50"/>
      <c r="AK159" s="50"/>
      <c r="AL159" s="50"/>
    </row>
    <row r="160" ht="12.0" customHeight="1">
      <c r="A160" s="50"/>
      <c r="B160" s="50"/>
      <c r="C160" s="50"/>
      <c r="D160" s="50"/>
      <c r="E160" s="50"/>
      <c r="F160" s="50"/>
      <c r="G160" s="56"/>
      <c r="H160" s="182"/>
      <c r="I160" s="181"/>
      <c r="J160" s="50"/>
      <c r="K160" s="56"/>
      <c r="L160" s="50"/>
      <c r="M160" s="56"/>
      <c r="N160" s="50"/>
      <c r="O160" s="50"/>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row>
    <row r="161" ht="12.0" customHeight="1">
      <c r="A161" s="50"/>
      <c r="B161" s="50"/>
      <c r="C161" s="50"/>
      <c r="D161" s="50"/>
      <c r="E161" s="50"/>
      <c r="F161" s="50"/>
      <c r="G161" s="56"/>
      <c r="H161" s="182"/>
      <c r="I161" s="181"/>
      <c r="J161" s="50"/>
      <c r="K161" s="56"/>
      <c r="L161" s="50"/>
      <c r="M161" s="56"/>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row>
    <row r="162" ht="12.0" customHeight="1">
      <c r="A162" s="50"/>
      <c r="B162" s="50"/>
      <c r="C162" s="50"/>
      <c r="D162" s="50"/>
      <c r="E162" s="50"/>
      <c r="F162" s="50"/>
      <c r="G162" s="56"/>
      <c r="H162" s="182"/>
      <c r="I162" s="181"/>
      <c r="J162" s="50"/>
      <c r="K162" s="56"/>
      <c r="L162" s="50"/>
      <c r="M162" s="56"/>
      <c r="N162" s="50"/>
      <c r="O162" s="50"/>
      <c r="P162" s="50"/>
      <c r="Q162" s="50"/>
      <c r="R162" s="50"/>
      <c r="S162" s="50"/>
      <c r="T162" s="50"/>
      <c r="U162" s="50"/>
      <c r="V162" s="50"/>
      <c r="W162" s="50"/>
      <c r="X162" s="50"/>
      <c r="Y162" s="50"/>
      <c r="Z162" s="50"/>
      <c r="AA162" s="50"/>
      <c r="AB162" s="50"/>
      <c r="AC162" s="50"/>
      <c r="AD162" s="50"/>
      <c r="AE162" s="50"/>
      <c r="AF162" s="50"/>
      <c r="AG162" s="50"/>
      <c r="AH162" s="50"/>
      <c r="AI162" s="50"/>
      <c r="AJ162" s="50"/>
      <c r="AK162" s="50"/>
      <c r="AL162" s="50"/>
    </row>
    <row r="163" ht="12.0" customHeight="1">
      <c r="A163" s="50"/>
      <c r="B163" s="50"/>
      <c r="C163" s="50"/>
      <c r="D163" s="50"/>
      <c r="E163" s="50"/>
      <c r="F163" s="50"/>
      <c r="G163" s="56"/>
      <c r="H163" s="182"/>
      <c r="I163" s="181"/>
      <c r="J163" s="50"/>
      <c r="K163" s="56"/>
      <c r="L163" s="50"/>
      <c r="M163" s="56"/>
      <c r="N163" s="50"/>
      <c r="O163" s="50"/>
      <c r="P163" s="50"/>
      <c r="Q163" s="50"/>
      <c r="R163" s="50"/>
      <c r="S163" s="50"/>
      <c r="T163" s="50"/>
      <c r="U163" s="50"/>
      <c r="V163" s="50"/>
      <c r="W163" s="50"/>
      <c r="X163" s="50"/>
      <c r="Y163" s="50"/>
      <c r="Z163" s="50"/>
      <c r="AA163" s="50"/>
      <c r="AB163" s="50"/>
      <c r="AC163" s="50"/>
      <c r="AD163" s="50"/>
      <c r="AE163" s="50"/>
      <c r="AF163" s="50"/>
      <c r="AG163" s="50"/>
      <c r="AH163" s="50"/>
      <c r="AI163" s="50"/>
      <c r="AJ163" s="50"/>
      <c r="AK163" s="50"/>
      <c r="AL163" s="50"/>
    </row>
    <row r="164" ht="12.0" customHeight="1">
      <c r="A164" s="50"/>
      <c r="B164" s="50"/>
      <c r="C164" s="50"/>
      <c r="D164" s="50"/>
      <c r="E164" s="50"/>
      <c r="F164" s="50"/>
      <c r="G164" s="56"/>
      <c r="H164" s="182"/>
      <c r="I164" s="181"/>
      <c r="J164" s="50"/>
      <c r="K164" s="56"/>
      <c r="L164" s="50"/>
      <c r="M164" s="56"/>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row>
    <row r="165" ht="12.0" customHeight="1">
      <c r="A165" s="50"/>
      <c r="B165" s="50"/>
      <c r="C165" s="50"/>
      <c r="D165" s="50"/>
      <c r="E165" s="50"/>
      <c r="F165" s="50"/>
      <c r="G165" s="56"/>
      <c r="H165" s="182"/>
      <c r="I165" s="181"/>
      <c r="J165" s="50"/>
      <c r="K165" s="56"/>
      <c r="L165" s="50"/>
      <c r="M165" s="56"/>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row>
    <row r="166" ht="12.0" customHeight="1">
      <c r="A166" s="50"/>
      <c r="B166" s="50"/>
      <c r="C166" s="50"/>
      <c r="D166" s="50"/>
      <c r="E166" s="50"/>
      <c r="F166" s="50"/>
      <c r="G166" s="56"/>
      <c r="H166" s="182"/>
      <c r="I166" s="181"/>
      <c r="J166" s="50"/>
      <c r="K166" s="56"/>
      <c r="L166" s="50"/>
      <c r="M166" s="56"/>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row>
    <row r="167" ht="12.0" customHeight="1">
      <c r="A167" s="50"/>
      <c r="B167" s="50"/>
      <c r="C167" s="50"/>
      <c r="D167" s="50"/>
      <c r="E167" s="50"/>
      <c r="F167" s="50"/>
      <c r="G167" s="56"/>
      <c r="H167" s="182"/>
      <c r="I167" s="181"/>
      <c r="J167" s="50"/>
      <c r="K167" s="56"/>
      <c r="L167" s="50"/>
      <c r="M167" s="56"/>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row>
    <row r="168" ht="12.0" customHeight="1">
      <c r="A168" s="50"/>
      <c r="B168" s="50"/>
      <c r="C168" s="50"/>
      <c r="D168" s="50"/>
      <c r="E168" s="50"/>
      <c r="F168" s="50"/>
      <c r="G168" s="56"/>
      <c r="H168" s="182"/>
      <c r="I168" s="181"/>
      <c r="J168" s="50"/>
      <c r="K168" s="56"/>
      <c r="L168" s="50"/>
      <c r="M168" s="56"/>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row>
    <row r="169" ht="12.0" customHeight="1">
      <c r="A169" s="50"/>
      <c r="B169" s="50"/>
      <c r="C169" s="50"/>
      <c r="D169" s="50"/>
      <c r="E169" s="50"/>
      <c r="F169" s="50"/>
      <c r="G169" s="56"/>
      <c r="H169" s="182"/>
      <c r="I169" s="181"/>
      <c r="J169" s="50"/>
      <c r="K169" s="56"/>
      <c r="L169" s="50"/>
      <c r="M169" s="56"/>
      <c r="N169" s="50"/>
      <c r="O169" s="50"/>
      <c r="P169" s="50"/>
      <c r="Q169" s="50"/>
      <c r="R169" s="50"/>
      <c r="S169" s="50"/>
      <c r="T169" s="50"/>
      <c r="U169" s="50"/>
      <c r="V169" s="50"/>
      <c r="W169" s="50"/>
      <c r="X169" s="50"/>
      <c r="Y169" s="50"/>
      <c r="Z169" s="50"/>
      <c r="AA169" s="50"/>
      <c r="AB169" s="50"/>
      <c r="AC169" s="50"/>
      <c r="AD169" s="50"/>
      <c r="AE169" s="50"/>
      <c r="AF169" s="50"/>
      <c r="AG169" s="50"/>
      <c r="AH169" s="50"/>
      <c r="AI169" s="50"/>
      <c r="AJ169" s="50"/>
      <c r="AK169" s="50"/>
      <c r="AL169" s="50"/>
    </row>
    <row r="170" ht="12.0" customHeight="1">
      <c r="A170" s="50"/>
      <c r="B170" s="50"/>
      <c r="C170" s="50"/>
      <c r="D170" s="50"/>
      <c r="E170" s="50"/>
      <c r="F170" s="50"/>
      <c r="G170" s="56"/>
      <c r="H170" s="182"/>
      <c r="I170" s="181"/>
      <c r="J170" s="50"/>
      <c r="K170" s="56"/>
      <c r="L170" s="50"/>
      <c r="M170" s="56"/>
      <c r="N170" s="50"/>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row>
    <row r="171" ht="12.0" customHeight="1">
      <c r="A171" s="50"/>
      <c r="B171" s="50"/>
      <c r="C171" s="50"/>
      <c r="D171" s="50"/>
      <c r="E171" s="50"/>
      <c r="F171" s="50"/>
      <c r="G171" s="56"/>
      <c r="H171" s="182"/>
      <c r="I171" s="181"/>
      <c r="J171" s="50"/>
      <c r="K171" s="56"/>
      <c r="L171" s="50"/>
      <c r="M171" s="56"/>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row>
    <row r="172" ht="12.0" customHeight="1">
      <c r="A172" s="50"/>
      <c r="B172" s="50"/>
      <c r="C172" s="50"/>
      <c r="D172" s="50"/>
      <c r="E172" s="50"/>
      <c r="F172" s="50"/>
      <c r="G172" s="56"/>
      <c r="H172" s="182"/>
      <c r="I172" s="181"/>
      <c r="J172" s="50"/>
      <c r="K172" s="56"/>
      <c r="L172" s="50"/>
      <c r="M172" s="56"/>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row>
    <row r="173" ht="12.0" customHeight="1">
      <c r="A173" s="50"/>
      <c r="B173" s="50"/>
      <c r="C173" s="50"/>
      <c r="D173" s="50"/>
      <c r="E173" s="50"/>
      <c r="F173" s="50"/>
      <c r="G173" s="56"/>
      <c r="H173" s="182"/>
      <c r="I173" s="181"/>
      <c r="J173" s="50"/>
      <c r="K173" s="56"/>
      <c r="L173" s="50"/>
      <c r="M173" s="56"/>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row>
    <row r="174" ht="12.0" customHeight="1">
      <c r="A174" s="50"/>
      <c r="B174" s="50"/>
      <c r="C174" s="50"/>
      <c r="D174" s="50"/>
      <c r="E174" s="50"/>
      <c r="F174" s="50"/>
      <c r="G174" s="56"/>
      <c r="H174" s="182"/>
      <c r="I174" s="181"/>
      <c r="J174" s="50"/>
      <c r="K174" s="56"/>
      <c r="L174" s="50"/>
      <c r="M174" s="56"/>
      <c r="N174" s="50"/>
      <c r="O174" s="50"/>
      <c r="P174" s="50"/>
      <c r="Q174" s="50"/>
      <c r="R174" s="50"/>
      <c r="S174" s="50"/>
      <c r="T174" s="50"/>
      <c r="U174" s="50"/>
      <c r="V174" s="50"/>
      <c r="W174" s="50"/>
      <c r="X174" s="50"/>
      <c r="Y174" s="50"/>
      <c r="Z174" s="50"/>
      <c r="AA174" s="50"/>
      <c r="AB174" s="50"/>
      <c r="AC174" s="50"/>
      <c r="AD174" s="50"/>
      <c r="AE174" s="50"/>
      <c r="AF174" s="50"/>
      <c r="AG174" s="50"/>
      <c r="AH174" s="50"/>
      <c r="AI174" s="50"/>
      <c r="AJ174" s="50"/>
      <c r="AK174" s="50"/>
      <c r="AL174" s="50"/>
    </row>
    <row r="175" ht="12.0" customHeight="1">
      <c r="A175" s="50"/>
      <c r="B175" s="50"/>
      <c r="C175" s="50"/>
      <c r="D175" s="50"/>
      <c r="E175" s="50"/>
      <c r="F175" s="50"/>
      <c r="G175" s="56"/>
      <c r="H175" s="182"/>
      <c r="I175" s="181"/>
      <c r="J175" s="50"/>
      <c r="K175" s="56"/>
      <c r="L175" s="50"/>
      <c r="M175" s="56"/>
      <c r="N175" s="50"/>
      <c r="O175" s="50"/>
      <c r="P175" s="50"/>
      <c r="Q175" s="50"/>
      <c r="R175" s="50"/>
      <c r="S175" s="50"/>
      <c r="T175" s="50"/>
      <c r="U175" s="50"/>
      <c r="V175" s="50"/>
      <c r="W175" s="50"/>
      <c r="X175" s="50"/>
      <c r="Y175" s="50"/>
      <c r="Z175" s="50"/>
      <c r="AA175" s="50"/>
      <c r="AB175" s="50"/>
      <c r="AC175" s="50"/>
      <c r="AD175" s="50"/>
      <c r="AE175" s="50"/>
      <c r="AF175" s="50"/>
      <c r="AG175" s="50"/>
      <c r="AH175" s="50"/>
      <c r="AI175" s="50"/>
      <c r="AJ175" s="50"/>
      <c r="AK175" s="50"/>
      <c r="AL175" s="50"/>
    </row>
    <row r="176" ht="12.0" customHeight="1">
      <c r="A176" s="50"/>
      <c r="B176" s="50"/>
      <c r="C176" s="50"/>
      <c r="D176" s="50"/>
      <c r="E176" s="50"/>
      <c r="F176" s="50"/>
      <c r="G176" s="56"/>
      <c r="H176" s="182"/>
      <c r="I176" s="181"/>
      <c r="J176" s="50"/>
      <c r="K176" s="56"/>
      <c r="L176" s="50"/>
      <c r="M176" s="56"/>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row>
    <row r="177" ht="12.0" customHeight="1">
      <c r="A177" s="50"/>
      <c r="B177" s="50"/>
      <c r="C177" s="50"/>
      <c r="D177" s="50"/>
      <c r="E177" s="50"/>
      <c r="F177" s="50"/>
      <c r="G177" s="56"/>
      <c r="H177" s="182"/>
      <c r="I177" s="181"/>
      <c r="J177" s="50"/>
      <c r="K177" s="56"/>
      <c r="L177" s="50"/>
      <c r="M177" s="56"/>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row>
    <row r="178" ht="12.0" customHeight="1">
      <c r="A178" s="50"/>
      <c r="B178" s="50"/>
      <c r="C178" s="50"/>
      <c r="D178" s="50"/>
      <c r="E178" s="50"/>
      <c r="F178" s="50"/>
      <c r="G178" s="56"/>
      <c r="H178" s="182"/>
      <c r="I178" s="181"/>
      <c r="J178" s="50"/>
      <c r="K178" s="56"/>
      <c r="L178" s="50"/>
      <c r="M178" s="56"/>
      <c r="N178" s="50"/>
      <c r="O178" s="50"/>
      <c r="P178" s="50"/>
      <c r="Q178" s="50"/>
      <c r="R178" s="50"/>
      <c r="S178" s="50"/>
      <c r="T178" s="50"/>
      <c r="U178" s="50"/>
      <c r="V178" s="50"/>
      <c r="W178" s="50"/>
      <c r="X178" s="50"/>
      <c r="Y178" s="50"/>
      <c r="Z178" s="50"/>
      <c r="AA178" s="50"/>
      <c r="AB178" s="50"/>
      <c r="AC178" s="50"/>
      <c r="AD178" s="50"/>
      <c r="AE178" s="50"/>
      <c r="AF178" s="50"/>
      <c r="AG178" s="50"/>
      <c r="AH178" s="50"/>
      <c r="AI178" s="50"/>
      <c r="AJ178" s="50"/>
      <c r="AK178" s="50"/>
      <c r="AL178" s="50"/>
    </row>
    <row r="179" ht="12.0" customHeight="1">
      <c r="A179" s="50"/>
      <c r="B179" s="50"/>
      <c r="C179" s="50"/>
      <c r="D179" s="50"/>
      <c r="E179" s="50"/>
      <c r="F179" s="50"/>
      <c r="G179" s="56"/>
      <c r="H179" s="182"/>
      <c r="I179" s="181"/>
      <c r="J179" s="50"/>
      <c r="K179" s="56"/>
      <c r="L179" s="50"/>
      <c r="M179" s="56"/>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row>
    <row r="180" ht="12.0" customHeight="1">
      <c r="A180" s="50"/>
      <c r="B180" s="50"/>
      <c r="C180" s="50"/>
      <c r="D180" s="50"/>
      <c r="E180" s="50"/>
      <c r="F180" s="50"/>
      <c r="G180" s="56"/>
      <c r="H180" s="182"/>
      <c r="I180" s="181"/>
      <c r="J180" s="50"/>
      <c r="K180" s="56"/>
      <c r="L180" s="50"/>
      <c r="M180" s="56"/>
      <c r="N180" s="50"/>
      <c r="O180" s="50"/>
      <c r="P180" s="50"/>
      <c r="Q180" s="50"/>
      <c r="R180" s="50"/>
      <c r="S180" s="50"/>
      <c r="T180" s="50"/>
      <c r="U180" s="50"/>
      <c r="V180" s="50"/>
      <c r="W180" s="50"/>
      <c r="X180" s="50"/>
      <c r="Y180" s="50"/>
      <c r="Z180" s="50"/>
      <c r="AA180" s="50"/>
      <c r="AB180" s="50"/>
      <c r="AC180" s="50"/>
      <c r="AD180" s="50"/>
      <c r="AE180" s="50"/>
      <c r="AF180" s="50"/>
      <c r="AG180" s="50"/>
      <c r="AH180" s="50"/>
      <c r="AI180" s="50"/>
      <c r="AJ180" s="50"/>
      <c r="AK180" s="50"/>
      <c r="AL180" s="50"/>
    </row>
    <row r="181" ht="12.0" customHeight="1">
      <c r="A181" s="50"/>
      <c r="B181" s="50"/>
      <c r="C181" s="50"/>
      <c r="D181" s="50"/>
      <c r="E181" s="50"/>
      <c r="F181" s="50"/>
      <c r="G181" s="56"/>
      <c r="H181" s="182"/>
      <c r="I181" s="181"/>
      <c r="J181" s="50"/>
      <c r="K181" s="56"/>
      <c r="L181" s="50"/>
      <c r="M181" s="56"/>
      <c r="N181" s="50"/>
      <c r="O181" s="50"/>
      <c r="P181" s="50"/>
      <c r="Q181" s="50"/>
      <c r="R181" s="50"/>
      <c r="S181" s="50"/>
      <c r="T181" s="50"/>
      <c r="U181" s="50"/>
      <c r="V181" s="50"/>
      <c r="W181" s="50"/>
      <c r="X181" s="50"/>
      <c r="Y181" s="50"/>
      <c r="Z181" s="50"/>
      <c r="AA181" s="50"/>
      <c r="AB181" s="50"/>
      <c r="AC181" s="50"/>
      <c r="AD181" s="50"/>
      <c r="AE181" s="50"/>
      <c r="AF181" s="50"/>
      <c r="AG181" s="50"/>
      <c r="AH181" s="50"/>
      <c r="AI181" s="50"/>
      <c r="AJ181" s="50"/>
      <c r="AK181" s="50"/>
      <c r="AL181" s="50"/>
    </row>
    <row r="182" ht="12.0" customHeight="1">
      <c r="A182" s="50"/>
      <c r="B182" s="50"/>
      <c r="C182" s="50"/>
      <c r="D182" s="50"/>
      <c r="E182" s="50"/>
      <c r="F182" s="50"/>
      <c r="G182" s="56"/>
      <c r="H182" s="182"/>
      <c r="I182" s="181"/>
      <c r="J182" s="50"/>
      <c r="K182" s="56"/>
      <c r="L182" s="50"/>
      <c r="M182" s="56"/>
      <c r="N182" s="50"/>
      <c r="O182" s="50"/>
      <c r="P182" s="50"/>
      <c r="Q182" s="50"/>
      <c r="R182" s="50"/>
      <c r="S182" s="50"/>
      <c r="T182" s="50"/>
      <c r="U182" s="50"/>
      <c r="V182" s="50"/>
      <c r="W182" s="50"/>
      <c r="X182" s="50"/>
      <c r="Y182" s="50"/>
      <c r="Z182" s="50"/>
      <c r="AA182" s="50"/>
      <c r="AB182" s="50"/>
      <c r="AC182" s="50"/>
      <c r="AD182" s="50"/>
      <c r="AE182" s="50"/>
      <c r="AF182" s="50"/>
      <c r="AG182" s="50"/>
      <c r="AH182" s="50"/>
      <c r="AI182" s="50"/>
      <c r="AJ182" s="50"/>
      <c r="AK182" s="50"/>
      <c r="AL182" s="50"/>
    </row>
    <row r="183" ht="12.0" customHeight="1">
      <c r="A183" s="50"/>
      <c r="B183" s="50"/>
      <c r="C183" s="50"/>
      <c r="D183" s="50"/>
      <c r="E183" s="50"/>
      <c r="F183" s="50"/>
      <c r="G183" s="56"/>
      <c r="H183" s="182"/>
      <c r="I183" s="181"/>
      <c r="J183" s="50"/>
      <c r="K183" s="56"/>
      <c r="L183" s="50"/>
      <c r="M183" s="56"/>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row>
    <row r="184" ht="12.0" customHeight="1">
      <c r="A184" s="50"/>
      <c r="B184" s="50"/>
      <c r="C184" s="50"/>
      <c r="D184" s="50"/>
      <c r="E184" s="50"/>
      <c r="F184" s="50"/>
      <c r="G184" s="56"/>
      <c r="H184" s="182"/>
      <c r="I184" s="181"/>
      <c r="J184" s="50"/>
      <c r="K184" s="56"/>
      <c r="L184" s="50"/>
      <c r="M184" s="56"/>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row>
    <row r="185" ht="12.0" customHeight="1">
      <c r="A185" s="50"/>
      <c r="B185" s="50"/>
      <c r="C185" s="50"/>
      <c r="D185" s="50"/>
      <c r="E185" s="50"/>
      <c r="F185" s="50"/>
      <c r="G185" s="56"/>
      <c r="H185" s="182"/>
      <c r="I185" s="181"/>
      <c r="J185" s="50"/>
      <c r="K185" s="56"/>
      <c r="L185" s="50"/>
      <c r="M185" s="56"/>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row>
    <row r="186" ht="12.0" customHeight="1">
      <c r="A186" s="50"/>
      <c r="B186" s="50"/>
      <c r="C186" s="50"/>
      <c r="D186" s="50"/>
      <c r="E186" s="50"/>
      <c r="F186" s="50"/>
      <c r="G186" s="56"/>
      <c r="H186" s="182"/>
      <c r="I186" s="181"/>
      <c r="J186" s="50"/>
      <c r="K186" s="56"/>
      <c r="L186" s="50"/>
      <c r="M186" s="56"/>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row>
    <row r="187" ht="12.0" customHeight="1">
      <c r="A187" s="50"/>
      <c r="B187" s="50"/>
      <c r="C187" s="50"/>
      <c r="D187" s="50"/>
      <c r="E187" s="50"/>
      <c r="F187" s="50"/>
      <c r="G187" s="56"/>
      <c r="H187" s="182"/>
      <c r="I187" s="181"/>
      <c r="J187" s="50"/>
      <c r="K187" s="56"/>
      <c r="L187" s="50"/>
      <c r="M187" s="56"/>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row>
    <row r="188" ht="12.0" customHeight="1">
      <c r="A188" s="50"/>
      <c r="B188" s="50"/>
      <c r="C188" s="50"/>
      <c r="D188" s="50"/>
      <c r="E188" s="50"/>
      <c r="F188" s="50"/>
      <c r="G188" s="56"/>
      <c r="H188" s="182"/>
      <c r="I188" s="181"/>
      <c r="J188" s="50"/>
      <c r="K188" s="56"/>
      <c r="L188" s="50"/>
      <c r="M188" s="56"/>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row>
    <row r="189" ht="12.0" customHeight="1">
      <c r="A189" s="50"/>
      <c r="B189" s="50"/>
      <c r="C189" s="50"/>
      <c r="D189" s="50"/>
      <c r="E189" s="50"/>
      <c r="F189" s="50"/>
      <c r="G189" s="56"/>
      <c r="H189" s="182"/>
      <c r="I189" s="181"/>
      <c r="J189" s="50"/>
      <c r="K189" s="56"/>
      <c r="L189" s="50"/>
      <c r="M189" s="56"/>
      <c r="N189" s="50"/>
      <c r="O189" s="50"/>
      <c r="P189" s="50"/>
      <c r="Q189" s="50"/>
      <c r="R189" s="50"/>
      <c r="S189" s="50"/>
      <c r="T189" s="50"/>
      <c r="U189" s="50"/>
      <c r="V189" s="50"/>
      <c r="W189" s="50"/>
      <c r="X189" s="50"/>
      <c r="Y189" s="50"/>
      <c r="Z189" s="50"/>
      <c r="AA189" s="50"/>
      <c r="AB189" s="50"/>
      <c r="AC189" s="50"/>
      <c r="AD189" s="50"/>
      <c r="AE189" s="50"/>
      <c r="AF189" s="50"/>
      <c r="AG189" s="50"/>
      <c r="AH189" s="50"/>
      <c r="AI189" s="50"/>
      <c r="AJ189" s="50"/>
      <c r="AK189" s="50"/>
      <c r="AL189" s="50"/>
    </row>
    <row r="190" ht="12.0" customHeight="1">
      <c r="A190" s="50"/>
      <c r="B190" s="50"/>
      <c r="C190" s="50"/>
      <c r="D190" s="50"/>
      <c r="E190" s="50"/>
      <c r="F190" s="50"/>
      <c r="G190" s="56"/>
      <c r="H190" s="182"/>
      <c r="I190" s="181"/>
      <c r="J190" s="50"/>
      <c r="K190" s="56"/>
      <c r="L190" s="50"/>
      <c r="M190" s="56"/>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row>
    <row r="191" ht="12.0" customHeight="1">
      <c r="A191" s="50"/>
      <c r="B191" s="50"/>
      <c r="C191" s="50"/>
      <c r="D191" s="50"/>
      <c r="E191" s="50"/>
      <c r="F191" s="50"/>
      <c r="G191" s="56"/>
      <c r="H191" s="182"/>
      <c r="I191" s="181"/>
      <c r="J191" s="50"/>
      <c r="K191" s="56"/>
      <c r="L191" s="50"/>
      <c r="M191" s="56"/>
      <c r="N191" s="50"/>
      <c r="O191" s="50"/>
      <c r="P191" s="50"/>
      <c r="Q191" s="50"/>
      <c r="R191" s="50"/>
      <c r="S191" s="50"/>
      <c r="T191" s="50"/>
      <c r="U191" s="50"/>
      <c r="V191" s="50"/>
      <c r="W191" s="50"/>
      <c r="X191" s="50"/>
      <c r="Y191" s="50"/>
      <c r="Z191" s="50"/>
      <c r="AA191" s="50"/>
      <c r="AB191" s="50"/>
      <c r="AC191" s="50"/>
      <c r="AD191" s="50"/>
      <c r="AE191" s="50"/>
      <c r="AF191" s="50"/>
      <c r="AG191" s="50"/>
      <c r="AH191" s="50"/>
      <c r="AI191" s="50"/>
      <c r="AJ191" s="50"/>
      <c r="AK191" s="50"/>
      <c r="AL191" s="50"/>
    </row>
    <row r="192" ht="12.0" customHeight="1">
      <c r="A192" s="50"/>
      <c r="B192" s="50"/>
      <c r="C192" s="50"/>
      <c r="D192" s="50"/>
      <c r="E192" s="50"/>
      <c r="F192" s="50"/>
      <c r="G192" s="56"/>
      <c r="H192" s="182"/>
      <c r="I192" s="181"/>
      <c r="J192" s="50"/>
      <c r="K192" s="56"/>
      <c r="L192" s="50"/>
      <c r="M192" s="56"/>
      <c r="N192" s="50"/>
      <c r="O192" s="50"/>
      <c r="P192" s="50"/>
      <c r="Q192" s="50"/>
      <c r="R192" s="50"/>
      <c r="S192" s="50"/>
      <c r="T192" s="50"/>
      <c r="U192" s="50"/>
      <c r="V192" s="50"/>
      <c r="W192" s="50"/>
      <c r="X192" s="50"/>
      <c r="Y192" s="50"/>
      <c r="Z192" s="50"/>
      <c r="AA192" s="50"/>
      <c r="AB192" s="50"/>
      <c r="AC192" s="50"/>
      <c r="AD192" s="50"/>
      <c r="AE192" s="50"/>
      <c r="AF192" s="50"/>
      <c r="AG192" s="50"/>
      <c r="AH192" s="50"/>
      <c r="AI192" s="50"/>
      <c r="AJ192" s="50"/>
      <c r="AK192" s="50"/>
      <c r="AL192" s="50"/>
    </row>
    <row r="193" ht="12.0" customHeight="1">
      <c r="A193" s="50"/>
      <c r="B193" s="50"/>
      <c r="C193" s="50"/>
      <c r="D193" s="50"/>
      <c r="E193" s="50"/>
      <c r="F193" s="50"/>
      <c r="G193" s="56"/>
      <c r="H193" s="182"/>
      <c r="I193" s="181"/>
      <c r="J193" s="50"/>
      <c r="K193" s="56"/>
      <c r="L193" s="50"/>
      <c r="M193" s="56"/>
      <c r="N193" s="50"/>
      <c r="O193" s="50"/>
      <c r="P193" s="50"/>
      <c r="Q193" s="50"/>
      <c r="R193" s="50"/>
      <c r="S193" s="50"/>
      <c r="T193" s="50"/>
      <c r="U193" s="50"/>
      <c r="V193" s="50"/>
      <c r="W193" s="50"/>
      <c r="X193" s="50"/>
      <c r="Y193" s="50"/>
      <c r="Z193" s="50"/>
      <c r="AA193" s="50"/>
      <c r="AB193" s="50"/>
      <c r="AC193" s="50"/>
      <c r="AD193" s="50"/>
      <c r="AE193" s="50"/>
      <c r="AF193" s="50"/>
      <c r="AG193" s="50"/>
      <c r="AH193" s="50"/>
      <c r="AI193" s="50"/>
      <c r="AJ193" s="50"/>
      <c r="AK193" s="50"/>
      <c r="AL193" s="50"/>
    </row>
    <row r="194" ht="12.0" customHeight="1">
      <c r="A194" s="50"/>
      <c r="B194" s="50"/>
      <c r="C194" s="50"/>
      <c r="D194" s="50"/>
      <c r="E194" s="50"/>
      <c r="F194" s="50"/>
      <c r="G194" s="56"/>
      <c r="H194" s="182"/>
      <c r="I194" s="181"/>
      <c r="J194" s="50"/>
      <c r="K194" s="56"/>
      <c r="L194" s="50"/>
      <c r="M194" s="56"/>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row>
    <row r="195" ht="12.0" customHeight="1">
      <c r="A195" s="50"/>
      <c r="B195" s="50"/>
      <c r="C195" s="50"/>
      <c r="D195" s="50"/>
      <c r="E195" s="50"/>
      <c r="F195" s="50"/>
      <c r="G195" s="56"/>
      <c r="H195" s="182"/>
      <c r="I195" s="181"/>
      <c r="J195" s="50"/>
      <c r="K195" s="56"/>
      <c r="L195" s="50"/>
      <c r="M195" s="56"/>
      <c r="N195" s="50"/>
      <c r="O195" s="50"/>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row>
    <row r="196" ht="12.0" customHeight="1">
      <c r="A196" s="50"/>
      <c r="B196" s="50"/>
      <c r="C196" s="50"/>
      <c r="D196" s="50"/>
      <c r="E196" s="50"/>
      <c r="F196" s="50"/>
      <c r="G196" s="56"/>
      <c r="H196" s="182"/>
      <c r="I196" s="181"/>
      <c r="J196" s="50"/>
      <c r="K196" s="56"/>
      <c r="L196" s="50"/>
      <c r="M196" s="56"/>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row>
    <row r="197" ht="12.0" customHeight="1">
      <c r="A197" s="50"/>
      <c r="B197" s="50"/>
      <c r="C197" s="50"/>
      <c r="D197" s="50"/>
      <c r="E197" s="50"/>
      <c r="F197" s="50"/>
      <c r="G197" s="56"/>
      <c r="H197" s="182"/>
      <c r="I197" s="181"/>
      <c r="J197" s="50"/>
      <c r="K197" s="56"/>
      <c r="L197" s="50"/>
      <c r="M197" s="56"/>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row>
    <row r="198" ht="12.0" customHeight="1">
      <c r="A198" s="50"/>
      <c r="B198" s="50"/>
      <c r="C198" s="50"/>
      <c r="D198" s="50"/>
      <c r="E198" s="50"/>
      <c r="F198" s="50"/>
      <c r="G198" s="56"/>
      <c r="H198" s="182"/>
      <c r="I198" s="181"/>
      <c r="J198" s="50"/>
      <c r="K198" s="56"/>
      <c r="L198" s="50"/>
      <c r="M198" s="56"/>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row>
    <row r="199" ht="12.0" customHeight="1">
      <c r="A199" s="50"/>
      <c r="B199" s="50"/>
      <c r="C199" s="50"/>
      <c r="D199" s="50"/>
      <c r="E199" s="50"/>
      <c r="F199" s="50"/>
      <c r="G199" s="56"/>
      <c r="H199" s="182"/>
      <c r="I199" s="181"/>
      <c r="J199" s="50"/>
      <c r="K199" s="56"/>
      <c r="L199" s="50"/>
      <c r="M199" s="56"/>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row>
    <row r="200" ht="12.0" customHeight="1">
      <c r="A200" s="50"/>
      <c r="B200" s="50"/>
      <c r="C200" s="50"/>
      <c r="D200" s="50"/>
      <c r="E200" s="50"/>
      <c r="F200" s="50"/>
      <c r="G200" s="56"/>
      <c r="H200" s="182"/>
      <c r="I200" s="181"/>
      <c r="J200" s="50"/>
      <c r="K200" s="56"/>
      <c r="L200" s="50"/>
      <c r="M200" s="56"/>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row>
    <row r="201" ht="12.0" customHeight="1">
      <c r="A201" s="50"/>
      <c r="B201" s="50"/>
      <c r="C201" s="50"/>
      <c r="D201" s="50"/>
      <c r="E201" s="50"/>
      <c r="F201" s="50"/>
      <c r="G201" s="56"/>
      <c r="H201" s="182"/>
      <c r="I201" s="181"/>
      <c r="J201" s="50"/>
      <c r="K201" s="56"/>
      <c r="L201" s="50"/>
      <c r="M201" s="56"/>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row>
    <row r="202" ht="12.0" customHeight="1">
      <c r="A202" s="50"/>
      <c r="B202" s="50"/>
      <c r="C202" s="50"/>
      <c r="D202" s="50"/>
      <c r="E202" s="50"/>
      <c r="F202" s="50"/>
      <c r="G202" s="56"/>
      <c r="H202" s="182"/>
      <c r="I202" s="181"/>
      <c r="J202" s="50"/>
      <c r="K202" s="56"/>
      <c r="L202" s="50"/>
      <c r="M202" s="56"/>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row>
    <row r="203" ht="12.0" customHeight="1">
      <c r="A203" s="50"/>
      <c r="B203" s="50"/>
      <c r="C203" s="50"/>
      <c r="D203" s="50"/>
      <c r="E203" s="50"/>
      <c r="F203" s="50"/>
      <c r="G203" s="56"/>
      <c r="H203" s="182"/>
      <c r="I203" s="181"/>
      <c r="J203" s="50"/>
      <c r="K203" s="56"/>
      <c r="L203" s="50"/>
      <c r="M203" s="56"/>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row>
    <row r="204" ht="12.0" customHeight="1">
      <c r="A204" s="50"/>
      <c r="B204" s="50"/>
      <c r="C204" s="50"/>
      <c r="D204" s="50"/>
      <c r="E204" s="50"/>
      <c r="F204" s="50"/>
      <c r="G204" s="56"/>
      <c r="H204" s="182"/>
      <c r="I204" s="181"/>
      <c r="J204" s="50"/>
      <c r="K204" s="56"/>
      <c r="L204" s="50"/>
      <c r="M204" s="56"/>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row>
    <row r="205" ht="12.0" customHeight="1">
      <c r="A205" s="50"/>
      <c r="B205" s="50"/>
      <c r="C205" s="50"/>
      <c r="D205" s="50"/>
      <c r="E205" s="50"/>
      <c r="F205" s="50"/>
      <c r="G205" s="56"/>
      <c r="H205" s="182"/>
      <c r="I205" s="181"/>
      <c r="J205" s="50"/>
      <c r="K205" s="56"/>
      <c r="L205" s="50"/>
      <c r="M205" s="56"/>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row>
    <row r="206" ht="12.0" customHeight="1">
      <c r="A206" s="50"/>
      <c r="B206" s="50"/>
      <c r="C206" s="50"/>
      <c r="D206" s="50"/>
      <c r="E206" s="50"/>
      <c r="F206" s="50"/>
      <c r="G206" s="56"/>
      <c r="H206" s="182"/>
      <c r="I206" s="181"/>
      <c r="J206" s="50"/>
      <c r="K206" s="56"/>
      <c r="L206" s="50"/>
      <c r="M206" s="56"/>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row>
    <row r="207" ht="12.0" customHeight="1">
      <c r="A207" s="50"/>
      <c r="B207" s="50"/>
      <c r="C207" s="50"/>
      <c r="D207" s="50"/>
      <c r="E207" s="50"/>
      <c r="F207" s="50"/>
      <c r="G207" s="56"/>
      <c r="H207" s="182"/>
      <c r="I207" s="181"/>
      <c r="J207" s="50"/>
      <c r="K207" s="56"/>
      <c r="L207" s="50"/>
      <c r="M207" s="56"/>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row>
    <row r="208" ht="12.0" customHeight="1">
      <c r="A208" s="50"/>
      <c r="B208" s="50"/>
      <c r="C208" s="50"/>
      <c r="D208" s="50"/>
      <c r="E208" s="50"/>
      <c r="F208" s="50"/>
      <c r="G208" s="56"/>
      <c r="H208" s="182"/>
      <c r="I208" s="181"/>
      <c r="J208" s="50"/>
      <c r="K208" s="56"/>
      <c r="L208" s="50"/>
      <c r="M208" s="56"/>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row>
    <row r="209" ht="12.0" customHeight="1">
      <c r="A209" s="50"/>
      <c r="B209" s="50"/>
      <c r="C209" s="50"/>
      <c r="D209" s="50"/>
      <c r="E209" s="50"/>
      <c r="F209" s="50"/>
      <c r="G209" s="56"/>
      <c r="H209" s="182"/>
      <c r="I209" s="181"/>
      <c r="J209" s="50"/>
      <c r="K209" s="56"/>
      <c r="L209" s="50"/>
      <c r="M209" s="56"/>
      <c r="N209" s="50"/>
      <c r="O209" s="50"/>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row>
    <row r="210" ht="12.0" customHeight="1">
      <c r="A210" s="50"/>
      <c r="B210" s="50"/>
      <c r="C210" s="50"/>
      <c r="D210" s="50"/>
      <c r="E210" s="50"/>
      <c r="F210" s="50"/>
      <c r="G210" s="56"/>
      <c r="H210" s="182"/>
      <c r="I210" s="181"/>
      <c r="J210" s="50"/>
      <c r="K210" s="56"/>
      <c r="L210" s="50"/>
      <c r="M210" s="56"/>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row>
    <row r="211" ht="12.0" customHeight="1">
      <c r="A211" s="50"/>
      <c r="B211" s="50"/>
      <c r="C211" s="50"/>
      <c r="D211" s="50"/>
      <c r="E211" s="50"/>
      <c r="F211" s="50"/>
      <c r="G211" s="56"/>
      <c r="H211" s="182"/>
      <c r="I211" s="181"/>
      <c r="J211" s="50"/>
      <c r="K211" s="56"/>
      <c r="L211" s="50"/>
      <c r="M211" s="56"/>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row>
    <row r="212" ht="12.0" customHeight="1">
      <c r="A212" s="50"/>
      <c r="B212" s="50"/>
      <c r="C212" s="50"/>
      <c r="D212" s="50"/>
      <c r="E212" s="50"/>
      <c r="F212" s="50"/>
      <c r="G212" s="56"/>
      <c r="H212" s="182"/>
      <c r="I212" s="181"/>
      <c r="J212" s="50"/>
      <c r="K212" s="56"/>
      <c r="L212" s="50"/>
      <c r="M212" s="56"/>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row>
    <row r="213" ht="12.0" customHeight="1">
      <c r="A213" s="50"/>
      <c r="B213" s="50"/>
      <c r="C213" s="50"/>
      <c r="D213" s="50"/>
      <c r="E213" s="50"/>
      <c r="F213" s="50"/>
      <c r="G213" s="56"/>
      <c r="H213" s="182"/>
      <c r="I213" s="181"/>
      <c r="J213" s="50"/>
      <c r="K213" s="56"/>
      <c r="L213" s="50"/>
      <c r="M213" s="56"/>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row>
    <row r="214" ht="12.0" customHeight="1">
      <c r="A214" s="50"/>
      <c r="B214" s="50"/>
      <c r="C214" s="50"/>
      <c r="D214" s="50"/>
      <c r="E214" s="50"/>
      <c r="F214" s="50"/>
      <c r="G214" s="56"/>
      <c r="H214" s="182"/>
      <c r="I214" s="181"/>
      <c r="J214" s="50"/>
      <c r="K214" s="56"/>
      <c r="L214" s="50"/>
      <c r="M214" s="56"/>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row>
    <row r="215" ht="12.0" customHeight="1">
      <c r="A215" s="50"/>
      <c r="B215" s="50"/>
      <c r="C215" s="50"/>
      <c r="D215" s="50"/>
      <c r="E215" s="50"/>
      <c r="F215" s="50"/>
      <c r="G215" s="56"/>
      <c r="H215" s="182"/>
      <c r="I215" s="181"/>
      <c r="J215" s="50"/>
      <c r="K215" s="56"/>
      <c r="L215" s="50"/>
      <c r="M215" s="56"/>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row>
    <row r="216" ht="12.0" customHeight="1">
      <c r="A216" s="50"/>
      <c r="B216" s="50"/>
      <c r="C216" s="50"/>
      <c r="D216" s="50"/>
      <c r="E216" s="50"/>
      <c r="F216" s="50"/>
      <c r="G216" s="56"/>
      <c r="H216" s="182"/>
      <c r="I216" s="181"/>
      <c r="J216" s="50"/>
      <c r="K216" s="56"/>
      <c r="L216" s="50"/>
      <c r="M216" s="56"/>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row>
    <row r="217" ht="12.0" customHeight="1">
      <c r="A217" s="50"/>
      <c r="B217" s="50"/>
      <c r="C217" s="50"/>
      <c r="D217" s="50"/>
      <c r="E217" s="50"/>
      <c r="F217" s="50"/>
      <c r="G217" s="56"/>
      <c r="H217" s="182"/>
      <c r="I217" s="181"/>
      <c r="J217" s="50"/>
      <c r="K217" s="56"/>
      <c r="L217" s="50"/>
      <c r="M217" s="56"/>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row>
    <row r="218" ht="12.0" customHeight="1">
      <c r="A218" s="50"/>
      <c r="B218" s="50"/>
      <c r="C218" s="50"/>
      <c r="D218" s="50"/>
      <c r="E218" s="50"/>
      <c r="F218" s="50"/>
      <c r="G218" s="56"/>
      <c r="H218" s="182"/>
      <c r="I218" s="181"/>
      <c r="J218" s="50"/>
      <c r="K218" s="56"/>
      <c r="L218" s="50"/>
      <c r="M218" s="56"/>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row>
    <row r="219" ht="12.0" customHeight="1">
      <c r="A219" s="50"/>
      <c r="B219" s="50"/>
      <c r="C219" s="50"/>
      <c r="D219" s="50"/>
      <c r="E219" s="50"/>
      <c r="F219" s="50"/>
      <c r="G219" s="56"/>
      <c r="H219" s="182"/>
      <c r="I219" s="181"/>
      <c r="J219" s="50"/>
      <c r="K219" s="56"/>
      <c r="L219" s="50"/>
      <c r="M219" s="56"/>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row>
    <row r="220" ht="12.0" customHeight="1">
      <c r="A220" s="50"/>
      <c r="B220" s="50"/>
      <c r="C220" s="50"/>
      <c r="D220" s="50"/>
      <c r="E220" s="50"/>
      <c r="F220" s="50"/>
      <c r="G220" s="56"/>
      <c r="H220" s="182"/>
      <c r="I220" s="181"/>
      <c r="J220" s="50"/>
      <c r="K220" s="56"/>
      <c r="L220" s="50"/>
      <c r="M220" s="56"/>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row>
    <row r="221" ht="12.0" customHeight="1">
      <c r="A221" s="50"/>
      <c r="B221" s="50"/>
      <c r="C221" s="50"/>
      <c r="D221" s="50"/>
      <c r="E221" s="50"/>
      <c r="F221" s="50"/>
      <c r="G221" s="56"/>
      <c r="H221" s="182"/>
      <c r="I221" s="181"/>
      <c r="J221" s="50"/>
      <c r="K221" s="56"/>
      <c r="L221" s="50"/>
      <c r="M221" s="56"/>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row>
    <row r="222" ht="12.0" customHeight="1">
      <c r="A222" s="50"/>
      <c r="B222" s="50"/>
      <c r="C222" s="50"/>
      <c r="D222" s="50"/>
      <c r="E222" s="50"/>
      <c r="F222" s="50"/>
      <c r="G222" s="56"/>
      <c r="H222" s="182"/>
      <c r="I222" s="181"/>
      <c r="J222" s="50"/>
      <c r="K222" s="56"/>
      <c r="L222" s="50"/>
      <c r="M222" s="56"/>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row>
    <row r="223" ht="12.0" customHeight="1">
      <c r="A223" s="50"/>
      <c r="B223" s="50"/>
      <c r="C223" s="50"/>
      <c r="D223" s="50"/>
      <c r="E223" s="50"/>
      <c r="F223" s="50"/>
      <c r="G223" s="56"/>
      <c r="H223" s="182"/>
      <c r="I223" s="181"/>
      <c r="J223" s="50"/>
      <c r="K223" s="56"/>
      <c r="L223" s="50"/>
      <c r="M223" s="56"/>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row>
    <row r="224" ht="12.0" customHeight="1">
      <c r="A224" s="50"/>
      <c r="B224" s="50"/>
      <c r="C224" s="50"/>
      <c r="D224" s="50"/>
      <c r="E224" s="50"/>
      <c r="F224" s="50"/>
      <c r="G224" s="56"/>
      <c r="H224" s="182"/>
      <c r="I224" s="181"/>
      <c r="J224" s="50"/>
      <c r="K224" s="56"/>
      <c r="L224" s="50"/>
      <c r="M224" s="56"/>
      <c r="N224" s="50"/>
      <c r="O224" s="50"/>
      <c r="P224" s="50"/>
      <c r="Q224" s="50"/>
      <c r="R224" s="50"/>
      <c r="S224" s="50"/>
      <c r="T224" s="50"/>
      <c r="U224" s="50"/>
      <c r="V224" s="50"/>
      <c r="W224" s="50"/>
      <c r="X224" s="50"/>
      <c r="Y224" s="50"/>
      <c r="Z224" s="50"/>
      <c r="AA224" s="50"/>
      <c r="AB224" s="50"/>
      <c r="AC224" s="50"/>
      <c r="AD224" s="50"/>
      <c r="AE224" s="50"/>
      <c r="AF224" s="50"/>
      <c r="AG224" s="50"/>
      <c r="AH224" s="50"/>
      <c r="AI224" s="50"/>
      <c r="AJ224" s="50"/>
      <c r="AK224" s="50"/>
      <c r="AL224" s="50"/>
    </row>
    <row r="225" ht="12.0" customHeight="1">
      <c r="A225" s="50"/>
      <c r="B225" s="50"/>
      <c r="C225" s="50"/>
      <c r="D225" s="50"/>
      <c r="E225" s="50"/>
      <c r="F225" s="50"/>
      <c r="G225" s="56"/>
      <c r="H225" s="182"/>
      <c r="I225" s="181"/>
      <c r="J225" s="50"/>
      <c r="K225" s="56"/>
      <c r="L225" s="50"/>
      <c r="M225" s="56"/>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row>
    <row r="226" ht="12.0" customHeight="1">
      <c r="A226" s="50"/>
      <c r="B226" s="50"/>
      <c r="C226" s="50"/>
      <c r="D226" s="50"/>
      <c r="E226" s="50"/>
      <c r="F226" s="50"/>
      <c r="G226" s="56"/>
      <c r="H226" s="182"/>
      <c r="I226" s="181"/>
      <c r="J226" s="50"/>
      <c r="K226" s="56"/>
      <c r="L226" s="50"/>
      <c r="M226" s="56"/>
      <c r="N226" s="50"/>
      <c r="O226" s="50"/>
      <c r="P226" s="50"/>
      <c r="Q226" s="50"/>
      <c r="R226" s="50"/>
      <c r="S226" s="50"/>
      <c r="T226" s="50"/>
      <c r="U226" s="50"/>
      <c r="V226" s="50"/>
      <c r="W226" s="50"/>
      <c r="X226" s="50"/>
      <c r="Y226" s="50"/>
      <c r="Z226" s="50"/>
      <c r="AA226" s="50"/>
      <c r="AB226" s="50"/>
      <c r="AC226" s="50"/>
      <c r="AD226" s="50"/>
      <c r="AE226" s="50"/>
      <c r="AF226" s="50"/>
      <c r="AG226" s="50"/>
      <c r="AH226" s="50"/>
      <c r="AI226" s="50"/>
      <c r="AJ226" s="50"/>
      <c r="AK226" s="50"/>
      <c r="AL226" s="50"/>
    </row>
    <row r="227" ht="12.0" customHeight="1">
      <c r="A227" s="50"/>
      <c r="B227" s="50"/>
      <c r="C227" s="50"/>
      <c r="D227" s="50"/>
      <c r="E227" s="50"/>
      <c r="F227" s="50"/>
      <c r="G227" s="56"/>
      <c r="H227" s="182"/>
      <c r="I227" s="181"/>
      <c r="J227" s="50"/>
      <c r="K227" s="56"/>
      <c r="L227" s="50"/>
      <c r="M227" s="56"/>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row>
    <row r="228" ht="12.0" customHeight="1">
      <c r="A228" s="50"/>
      <c r="B228" s="50"/>
      <c r="C228" s="50"/>
      <c r="D228" s="50"/>
      <c r="E228" s="50"/>
      <c r="F228" s="50"/>
      <c r="G228" s="56"/>
      <c r="H228" s="182"/>
      <c r="I228" s="181"/>
      <c r="J228" s="50"/>
      <c r="K228" s="56"/>
      <c r="L228" s="50"/>
      <c r="M228" s="56"/>
      <c r="N228" s="50"/>
      <c r="O228" s="50"/>
      <c r="P228" s="50"/>
      <c r="Q228" s="50"/>
      <c r="R228" s="50"/>
      <c r="S228" s="50"/>
      <c r="T228" s="50"/>
      <c r="U228" s="50"/>
      <c r="V228" s="50"/>
      <c r="W228" s="50"/>
      <c r="X228" s="50"/>
      <c r="Y228" s="50"/>
      <c r="Z228" s="50"/>
      <c r="AA228" s="50"/>
      <c r="AB228" s="50"/>
      <c r="AC228" s="50"/>
      <c r="AD228" s="50"/>
      <c r="AE228" s="50"/>
      <c r="AF228" s="50"/>
      <c r="AG228" s="50"/>
      <c r="AH228" s="50"/>
      <c r="AI228" s="50"/>
      <c r="AJ228" s="50"/>
      <c r="AK228" s="50"/>
      <c r="AL228" s="50"/>
    </row>
    <row r="229" ht="12.0" customHeight="1">
      <c r="A229" s="50"/>
      <c r="B229" s="50"/>
      <c r="C229" s="50"/>
      <c r="D229" s="50"/>
      <c r="E229" s="50"/>
      <c r="F229" s="50"/>
      <c r="G229" s="56"/>
      <c r="H229" s="182"/>
      <c r="I229" s="181"/>
      <c r="J229" s="50"/>
      <c r="K229" s="56"/>
      <c r="L229" s="50"/>
      <c r="M229" s="56"/>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row>
    <row r="230" ht="12.0" customHeight="1">
      <c r="A230" s="50"/>
      <c r="B230" s="50"/>
      <c r="C230" s="50"/>
      <c r="D230" s="50"/>
      <c r="E230" s="50"/>
      <c r="F230" s="50"/>
      <c r="G230" s="56"/>
      <c r="H230" s="182"/>
      <c r="I230" s="181"/>
      <c r="J230" s="50"/>
      <c r="K230" s="56"/>
      <c r="L230" s="50"/>
      <c r="M230" s="56"/>
      <c r="N230" s="50"/>
      <c r="O230" s="50"/>
      <c r="P230" s="50"/>
      <c r="Q230" s="50"/>
      <c r="R230" s="50"/>
      <c r="S230" s="50"/>
      <c r="T230" s="50"/>
      <c r="U230" s="50"/>
      <c r="V230" s="50"/>
      <c r="W230" s="50"/>
      <c r="X230" s="50"/>
      <c r="Y230" s="50"/>
      <c r="Z230" s="50"/>
      <c r="AA230" s="50"/>
      <c r="AB230" s="50"/>
      <c r="AC230" s="50"/>
      <c r="AD230" s="50"/>
      <c r="AE230" s="50"/>
      <c r="AF230" s="50"/>
      <c r="AG230" s="50"/>
      <c r="AH230" s="50"/>
      <c r="AI230" s="50"/>
      <c r="AJ230" s="50"/>
      <c r="AK230" s="50"/>
      <c r="AL230" s="50"/>
    </row>
    <row r="231" ht="12.0" customHeight="1">
      <c r="A231" s="50"/>
      <c r="B231" s="50"/>
      <c r="C231" s="50"/>
      <c r="D231" s="50"/>
      <c r="E231" s="50"/>
      <c r="F231" s="50"/>
      <c r="G231" s="56"/>
      <c r="H231" s="182"/>
      <c r="I231" s="181"/>
      <c r="J231" s="50"/>
      <c r="K231" s="56"/>
      <c r="L231" s="50"/>
      <c r="M231" s="56"/>
      <c r="N231" s="50"/>
      <c r="O231" s="50"/>
      <c r="P231" s="50"/>
      <c r="Q231" s="50"/>
      <c r="R231" s="50"/>
      <c r="S231" s="50"/>
      <c r="T231" s="50"/>
      <c r="U231" s="50"/>
      <c r="V231" s="50"/>
      <c r="W231" s="50"/>
      <c r="X231" s="50"/>
      <c r="Y231" s="50"/>
      <c r="Z231" s="50"/>
      <c r="AA231" s="50"/>
      <c r="AB231" s="50"/>
      <c r="AC231" s="50"/>
      <c r="AD231" s="50"/>
      <c r="AE231" s="50"/>
      <c r="AF231" s="50"/>
      <c r="AG231" s="50"/>
      <c r="AH231" s="50"/>
      <c r="AI231" s="50"/>
      <c r="AJ231" s="50"/>
      <c r="AK231" s="50"/>
      <c r="AL231" s="50"/>
    </row>
    <row r="232" ht="12.0" customHeight="1">
      <c r="A232" s="50"/>
      <c r="B232" s="50"/>
      <c r="C232" s="50"/>
      <c r="D232" s="50"/>
      <c r="E232" s="50"/>
      <c r="F232" s="50"/>
      <c r="G232" s="56"/>
      <c r="H232" s="182"/>
      <c r="I232" s="181"/>
      <c r="J232" s="50"/>
      <c r="K232" s="56"/>
      <c r="L232" s="50"/>
      <c r="M232" s="56"/>
      <c r="N232" s="50"/>
      <c r="O232" s="50"/>
      <c r="P232" s="50"/>
      <c r="Q232" s="50"/>
      <c r="R232" s="50"/>
      <c r="S232" s="50"/>
      <c r="T232" s="50"/>
      <c r="U232" s="50"/>
      <c r="V232" s="50"/>
      <c r="W232" s="50"/>
      <c r="X232" s="50"/>
      <c r="Y232" s="50"/>
      <c r="Z232" s="50"/>
      <c r="AA232" s="50"/>
      <c r="AB232" s="50"/>
      <c r="AC232" s="50"/>
      <c r="AD232" s="50"/>
      <c r="AE232" s="50"/>
      <c r="AF232" s="50"/>
      <c r="AG232" s="50"/>
      <c r="AH232" s="50"/>
      <c r="AI232" s="50"/>
      <c r="AJ232" s="50"/>
      <c r="AK232" s="50"/>
      <c r="AL232" s="50"/>
    </row>
    <row r="233" ht="12.0" customHeight="1">
      <c r="A233" s="50"/>
      <c r="B233" s="50"/>
      <c r="C233" s="50"/>
      <c r="D233" s="50"/>
      <c r="E233" s="50"/>
      <c r="F233" s="50"/>
      <c r="G233" s="56"/>
      <c r="H233" s="182"/>
      <c r="I233" s="181"/>
      <c r="J233" s="50"/>
      <c r="K233" s="56"/>
      <c r="L233" s="50"/>
      <c r="M233" s="56"/>
      <c r="N233" s="50"/>
      <c r="O233" s="50"/>
      <c r="P233" s="50"/>
      <c r="Q233" s="50"/>
      <c r="R233" s="50"/>
      <c r="S233" s="50"/>
      <c r="T233" s="50"/>
      <c r="U233" s="50"/>
      <c r="V233" s="50"/>
      <c r="W233" s="50"/>
      <c r="X233" s="50"/>
      <c r="Y233" s="50"/>
      <c r="Z233" s="50"/>
      <c r="AA233" s="50"/>
      <c r="AB233" s="50"/>
      <c r="AC233" s="50"/>
      <c r="AD233" s="50"/>
      <c r="AE233" s="50"/>
      <c r="AF233" s="50"/>
      <c r="AG233" s="50"/>
      <c r="AH233" s="50"/>
      <c r="AI233" s="50"/>
      <c r="AJ233" s="50"/>
      <c r="AK233" s="50"/>
      <c r="AL233" s="50"/>
    </row>
    <row r="234" ht="12.0" customHeight="1">
      <c r="A234" s="50"/>
      <c r="B234" s="50"/>
      <c r="C234" s="50"/>
      <c r="D234" s="50"/>
      <c r="E234" s="50"/>
      <c r="F234" s="50"/>
      <c r="G234" s="56"/>
      <c r="H234" s="182"/>
      <c r="I234" s="181"/>
      <c r="J234" s="50"/>
      <c r="K234" s="56"/>
      <c r="L234" s="50"/>
      <c r="M234" s="56"/>
      <c r="N234" s="50"/>
      <c r="O234" s="50"/>
      <c r="P234" s="50"/>
      <c r="Q234" s="50"/>
      <c r="R234" s="50"/>
      <c r="S234" s="50"/>
      <c r="T234" s="50"/>
      <c r="U234" s="50"/>
      <c r="V234" s="50"/>
      <c r="W234" s="50"/>
      <c r="X234" s="50"/>
      <c r="Y234" s="50"/>
      <c r="Z234" s="50"/>
      <c r="AA234" s="50"/>
      <c r="AB234" s="50"/>
      <c r="AC234" s="50"/>
      <c r="AD234" s="50"/>
      <c r="AE234" s="50"/>
      <c r="AF234" s="50"/>
      <c r="AG234" s="50"/>
      <c r="AH234" s="50"/>
      <c r="AI234" s="50"/>
      <c r="AJ234" s="50"/>
      <c r="AK234" s="50"/>
      <c r="AL234" s="50"/>
    </row>
    <row r="235" ht="12.0" customHeight="1">
      <c r="A235" s="50"/>
      <c r="B235" s="50"/>
      <c r="C235" s="50"/>
      <c r="D235" s="50"/>
      <c r="E235" s="50"/>
      <c r="F235" s="50"/>
      <c r="G235" s="56"/>
      <c r="H235" s="182"/>
      <c r="I235" s="181"/>
      <c r="J235" s="50"/>
      <c r="K235" s="56"/>
      <c r="L235" s="50"/>
      <c r="M235" s="56"/>
      <c r="N235" s="50"/>
      <c r="O235" s="50"/>
      <c r="P235" s="50"/>
      <c r="Q235" s="50"/>
      <c r="R235" s="50"/>
      <c r="S235" s="50"/>
      <c r="T235" s="50"/>
      <c r="U235" s="50"/>
      <c r="V235" s="50"/>
      <c r="W235" s="50"/>
      <c r="X235" s="50"/>
      <c r="Y235" s="50"/>
      <c r="Z235" s="50"/>
      <c r="AA235" s="50"/>
      <c r="AB235" s="50"/>
      <c r="AC235" s="50"/>
      <c r="AD235" s="50"/>
      <c r="AE235" s="50"/>
      <c r="AF235" s="50"/>
      <c r="AG235" s="50"/>
      <c r="AH235" s="50"/>
      <c r="AI235" s="50"/>
      <c r="AJ235" s="50"/>
      <c r="AK235" s="50"/>
      <c r="AL235" s="50"/>
    </row>
    <row r="236" ht="12.0" customHeight="1">
      <c r="A236" s="50"/>
      <c r="B236" s="50"/>
      <c r="C236" s="50"/>
      <c r="D236" s="50"/>
      <c r="E236" s="50"/>
      <c r="F236" s="50"/>
      <c r="G236" s="56"/>
      <c r="H236" s="182"/>
      <c r="I236" s="181"/>
      <c r="J236" s="50"/>
      <c r="K236" s="56"/>
      <c r="L236" s="50"/>
      <c r="M236" s="56"/>
      <c r="N236" s="50"/>
      <c r="O236" s="50"/>
      <c r="P236" s="50"/>
      <c r="Q236" s="50"/>
      <c r="R236" s="50"/>
      <c r="S236" s="50"/>
      <c r="T236" s="50"/>
      <c r="U236" s="50"/>
      <c r="V236" s="50"/>
      <c r="W236" s="50"/>
      <c r="X236" s="50"/>
      <c r="Y236" s="50"/>
      <c r="Z236" s="50"/>
      <c r="AA236" s="50"/>
      <c r="AB236" s="50"/>
      <c r="AC236" s="50"/>
      <c r="AD236" s="50"/>
      <c r="AE236" s="50"/>
      <c r="AF236" s="50"/>
      <c r="AG236" s="50"/>
      <c r="AH236" s="50"/>
      <c r="AI236" s="50"/>
      <c r="AJ236" s="50"/>
      <c r="AK236" s="50"/>
      <c r="AL236" s="50"/>
    </row>
    <row r="237" ht="12.0" customHeight="1">
      <c r="A237" s="50"/>
      <c r="B237" s="50"/>
      <c r="C237" s="50"/>
      <c r="D237" s="50"/>
      <c r="E237" s="50"/>
      <c r="F237" s="50"/>
      <c r="G237" s="56"/>
      <c r="H237" s="182"/>
      <c r="I237" s="181"/>
      <c r="J237" s="50"/>
      <c r="K237" s="56"/>
      <c r="L237" s="50"/>
      <c r="M237" s="56"/>
      <c r="N237" s="50"/>
      <c r="O237" s="50"/>
      <c r="P237" s="50"/>
      <c r="Q237" s="50"/>
      <c r="R237" s="50"/>
      <c r="S237" s="50"/>
      <c r="T237" s="50"/>
      <c r="U237" s="50"/>
      <c r="V237" s="50"/>
      <c r="W237" s="50"/>
      <c r="X237" s="50"/>
      <c r="Y237" s="50"/>
      <c r="Z237" s="50"/>
      <c r="AA237" s="50"/>
      <c r="AB237" s="50"/>
      <c r="AC237" s="50"/>
      <c r="AD237" s="50"/>
      <c r="AE237" s="50"/>
      <c r="AF237" s="50"/>
      <c r="AG237" s="50"/>
      <c r="AH237" s="50"/>
      <c r="AI237" s="50"/>
      <c r="AJ237" s="50"/>
      <c r="AK237" s="50"/>
      <c r="AL237" s="50"/>
    </row>
    <row r="238" ht="12.0" customHeight="1">
      <c r="A238" s="50"/>
      <c r="B238" s="50"/>
      <c r="C238" s="50"/>
      <c r="D238" s="50"/>
      <c r="E238" s="50"/>
      <c r="F238" s="50"/>
      <c r="G238" s="56"/>
      <c r="H238" s="182"/>
      <c r="I238" s="181"/>
      <c r="J238" s="50"/>
      <c r="K238" s="56"/>
      <c r="L238" s="50"/>
      <c r="M238" s="56"/>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c r="AL238" s="50"/>
    </row>
    <row r="239" ht="12.0" customHeight="1">
      <c r="A239" s="50"/>
      <c r="B239" s="50"/>
      <c r="C239" s="50"/>
      <c r="D239" s="50"/>
      <c r="E239" s="50"/>
      <c r="F239" s="50"/>
      <c r="G239" s="56"/>
      <c r="H239" s="182"/>
      <c r="I239" s="181"/>
      <c r="J239" s="50"/>
      <c r="K239" s="56"/>
      <c r="L239" s="50"/>
      <c r="M239" s="56"/>
      <c r="N239" s="50"/>
      <c r="O239" s="50"/>
      <c r="P239" s="50"/>
      <c r="Q239" s="50"/>
      <c r="R239" s="50"/>
      <c r="S239" s="50"/>
      <c r="T239" s="50"/>
      <c r="U239" s="50"/>
      <c r="V239" s="50"/>
      <c r="W239" s="50"/>
      <c r="X239" s="50"/>
      <c r="Y239" s="50"/>
      <c r="Z239" s="50"/>
      <c r="AA239" s="50"/>
      <c r="AB239" s="50"/>
      <c r="AC239" s="50"/>
      <c r="AD239" s="50"/>
      <c r="AE239" s="50"/>
      <c r="AF239" s="50"/>
      <c r="AG239" s="50"/>
      <c r="AH239" s="50"/>
      <c r="AI239" s="50"/>
      <c r="AJ239" s="50"/>
      <c r="AK239" s="50"/>
      <c r="AL239" s="50"/>
    </row>
    <row r="240" ht="12.0" customHeight="1">
      <c r="A240" s="50"/>
      <c r="B240" s="50"/>
      <c r="C240" s="50"/>
      <c r="D240" s="50"/>
      <c r="E240" s="50"/>
      <c r="F240" s="50"/>
      <c r="G240" s="56"/>
      <c r="H240" s="182"/>
      <c r="I240" s="181"/>
      <c r="J240" s="50"/>
      <c r="K240" s="56"/>
      <c r="L240" s="50"/>
      <c r="M240" s="56"/>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row>
    <row r="241" ht="12.0" customHeight="1">
      <c r="A241" s="50"/>
      <c r="B241" s="50"/>
      <c r="C241" s="50"/>
      <c r="D241" s="50"/>
      <c r="E241" s="50"/>
      <c r="F241" s="50"/>
      <c r="G241" s="56"/>
      <c r="H241" s="182"/>
      <c r="I241" s="181"/>
      <c r="J241" s="50"/>
      <c r="K241" s="56"/>
      <c r="L241" s="50"/>
      <c r="M241" s="56"/>
      <c r="N241" s="50"/>
      <c r="O241" s="50"/>
      <c r="P241" s="50"/>
      <c r="Q241" s="50"/>
      <c r="R241" s="50"/>
      <c r="S241" s="50"/>
      <c r="T241" s="50"/>
      <c r="U241" s="50"/>
      <c r="V241" s="50"/>
      <c r="W241" s="50"/>
      <c r="X241" s="50"/>
      <c r="Y241" s="50"/>
      <c r="Z241" s="50"/>
      <c r="AA241" s="50"/>
      <c r="AB241" s="50"/>
      <c r="AC241" s="50"/>
      <c r="AD241" s="50"/>
      <c r="AE241" s="50"/>
      <c r="AF241" s="50"/>
      <c r="AG241" s="50"/>
      <c r="AH241" s="50"/>
      <c r="AI241" s="50"/>
      <c r="AJ241" s="50"/>
      <c r="AK241" s="50"/>
      <c r="AL241" s="50"/>
    </row>
    <row r="242" ht="12.0" customHeight="1">
      <c r="A242" s="50"/>
      <c r="B242" s="50"/>
      <c r="C242" s="50"/>
      <c r="D242" s="50"/>
      <c r="E242" s="50"/>
      <c r="F242" s="50"/>
      <c r="G242" s="56"/>
      <c r="H242" s="182"/>
      <c r="I242" s="181"/>
      <c r="J242" s="50"/>
      <c r="K242" s="56"/>
      <c r="L242" s="50"/>
      <c r="M242" s="56"/>
      <c r="N242" s="50"/>
      <c r="O242" s="50"/>
      <c r="P242" s="50"/>
      <c r="Q242" s="50"/>
      <c r="R242" s="50"/>
      <c r="S242" s="50"/>
      <c r="T242" s="50"/>
      <c r="U242" s="50"/>
      <c r="V242" s="50"/>
      <c r="W242" s="50"/>
      <c r="X242" s="50"/>
      <c r="Y242" s="50"/>
      <c r="Z242" s="50"/>
      <c r="AA242" s="50"/>
      <c r="AB242" s="50"/>
      <c r="AC242" s="50"/>
      <c r="AD242" s="50"/>
      <c r="AE242" s="50"/>
      <c r="AF242" s="50"/>
      <c r="AG242" s="50"/>
      <c r="AH242" s="50"/>
      <c r="AI242" s="50"/>
      <c r="AJ242" s="50"/>
      <c r="AK242" s="50"/>
      <c r="AL242" s="50"/>
    </row>
    <row r="243" ht="12.0" customHeight="1">
      <c r="A243" s="50"/>
      <c r="B243" s="50"/>
      <c r="C243" s="50"/>
      <c r="D243" s="50"/>
      <c r="E243" s="50"/>
      <c r="F243" s="50"/>
      <c r="G243" s="56"/>
      <c r="H243" s="182"/>
      <c r="I243" s="181"/>
      <c r="J243" s="50"/>
      <c r="K243" s="56"/>
      <c r="L243" s="50"/>
      <c r="M243" s="56"/>
      <c r="N243" s="50"/>
      <c r="O243" s="50"/>
      <c r="P243" s="50"/>
      <c r="Q243" s="50"/>
      <c r="R243" s="50"/>
      <c r="S243" s="50"/>
      <c r="T243" s="50"/>
      <c r="U243" s="50"/>
      <c r="V243" s="50"/>
      <c r="W243" s="50"/>
      <c r="X243" s="50"/>
      <c r="Y243" s="50"/>
      <c r="Z243" s="50"/>
      <c r="AA243" s="50"/>
      <c r="AB243" s="50"/>
      <c r="AC243" s="50"/>
      <c r="AD243" s="50"/>
      <c r="AE243" s="50"/>
      <c r="AF243" s="50"/>
      <c r="AG243" s="50"/>
      <c r="AH243" s="50"/>
      <c r="AI243" s="50"/>
      <c r="AJ243" s="50"/>
      <c r="AK243" s="50"/>
      <c r="AL243" s="50"/>
    </row>
    <row r="244" ht="12.0" customHeight="1">
      <c r="A244" s="50"/>
      <c r="B244" s="50"/>
      <c r="C244" s="50"/>
      <c r="D244" s="50"/>
      <c r="E244" s="50"/>
      <c r="F244" s="50"/>
      <c r="G244" s="56"/>
      <c r="H244" s="182"/>
      <c r="I244" s="181"/>
      <c r="J244" s="50"/>
      <c r="K244" s="56"/>
      <c r="L244" s="50"/>
      <c r="M244" s="56"/>
      <c r="N244" s="50"/>
      <c r="O244" s="50"/>
      <c r="P244" s="50"/>
      <c r="Q244" s="50"/>
      <c r="R244" s="50"/>
      <c r="S244" s="50"/>
      <c r="T244" s="50"/>
      <c r="U244" s="50"/>
      <c r="V244" s="50"/>
      <c r="W244" s="50"/>
      <c r="X244" s="50"/>
      <c r="Y244" s="50"/>
      <c r="Z244" s="50"/>
      <c r="AA244" s="50"/>
      <c r="AB244" s="50"/>
      <c r="AC244" s="50"/>
      <c r="AD244" s="50"/>
      <c r="AE244" s="50"/>
      <c r="AF244" s="50"/>
      <c r="AG244" s="50"/>
      <c r="AH244" s="50"/>
      <c r="AI244" s="50"/>
      <c r="AJ244" s="50"/>
      <c r="AK244" s="50"/>
      <c r="AL244" s="50"/>
    </row>
    <row r="245" ht="12.0" customHeight="1">
      <c r="A245" s="50"/>
      <c r="B245" s="50"/>
      <c r="C245" s="50"/>
      <c r="D245" s="50"/>
      <c r="E245" s="50"/>
      <c r="F245" s="50"/>
      <c r="G245" s="56"/>
      <c r="H245" s="182"/>
      <c r="I245" s="181"/>
      <c r="J245" s="50"/>
      <c r="K245" s="56"/>
      <c r="L245" s="50"/>
      <c r="M245" s="56"/>
      <c r="N245" s="50"/>
      <c r="O245" s="50"/>
      <c r="P245" s="50"/>
      <c r="Q245" s="50"/>
      <c r="R245" s="50"/>
      <c r="S245" s="50"/>
      <c r="T245" s="50"/>
      <c r="U245" s="50"/>
      <c r="V245" s="50"/>
      <c r="W245" s="50"/>
      <c r="X245" s="50"/>
      <c r="Y245" s="50"/>
      <c r="Z245" s="50"/>
      <c r="AA245" s="50"/>
      <c r="AB245" s="50"/>
      <c r="AC245" s="50"/>
      <c r="AD245" s="50"/>
      <c r="AE245" s="50"/>
      <c r="AF245" s="50"/>
      <c r="AG245" s="50"/>
      <c r="AH245" s="50"/>
      <c r="AI245" s="50"/>
      <c r="AJ245" s="50"/>
      <c r="AK245" s="50"/>
      <c r="AL245" s="50"/>
    </row>
    <row r="246" ht="12.0" customHeight="1">
      <c r="A246" s="50"/>
      <c r="B246" s="50"/>
      <c r="C246" s="50"/>
      <c r="D246" s="50"/>
      <c r="E246" s="50"/>
      <c r="F246" s="50"/>
      <c r="G246" s="56"/>
      <c r="H246" s="182"/>
      <c r="I246" s="181"/>
      <c r="J246" s="50"/>
      <c r="K246" s="56"/>
      <c r="L246" s="50"/>
      <c r="M246" s="56"/>
      <c r="N246" s="50"/>
      <c r="O246" s="50"/>
      <c r="P246" s="50"/>
      <c r="Q246" s="50"/>
      <c r="R246" s="50"/>
      <c r="S246" s="50"/>
      <c r="T246" s="50"/>
      <c r="U246" s="50"/>
      <c r="V246" s="50"/>
      <c r="W246" s="50"/>
      <c r="X246" s="50"/>
      <c r="Y246" s="50"/>
      <c r="Z246" s="50"/>
      <c r="AA246" s="50"/>
      <c r="AB246" s="50"/>
      <c r="AC246" s="50"/>
      <c r="AD246" s="50"/>
      <c r="AE246" s="50"/>
      <c r="AF246" s="50"/>
      <c r="AG246" s="50"/>
      <c r="AH246" s="50"/>
      <c r="AI246" s="50"/>
      <c r="AJ246" s="50"/>
      <c r="AK246" s="50"/>
      <c r="AL246" s="50"/>
    </row>
    <row r="247" ht="12.0" customHeight="1">
      <c r="A247" s="50"/>
      <c r="B247" s="50"/>
      <c r="C247" s="50"/>
      <c r="D247" s="50"/>
      <c r="E247" s="50"/>
      <c r="F247" s="50"/>
      <c r="G247" s="56"/>
      <c r="H247" s="182"/>
      <c r="I247" s="181"/>
      <c r="J247" s="50"/>
      <c r="K247" s="56"/>
      <c r="L247" s="50"/>
      <c r="M247" s="56"/>
      <c r="N247" s="50"/>
      <c r="O247" s="50"/>
      <c r="P247" s="50"/>
      <c r="Q247" s="50"/>
      <c r="R247" s="50"/>
      <c r="S247" s="50"/>
      <c r="T247" s="50"/>
      <c r="U247" s="50"/>
      <c r="V247" s="50"/>
      <c r="W247" s="50"/>
      <c r="X247" s="50"/>
      <c r="Y247" s="50"/>
      <c r="Z247" s="50"/>
      <c r="AA247" s="50"/>
      <c r="AB247" s="50"/>
      <c r="AC247" s="50"/>
      <c r="AD247" s="50"/>
      <c r="AE247" s="50"/>
      <c r="AF247" s="50"/>
      <c r="AG247" s="50"/>
      <c r="AH247" s="50"/>
      <c r="AI247" s="50"/>
      <c r="AJ247" s="50"/>
      <c r="AK247" s="50"/>
      <c r="AL247" s="50"/>
    </row>
    <row r="248" ht="12.0" customHeight="1">
      <c r="A248" s="50"/>
      <c r="B248" s="50"/>
      <c r="C248" s="50"/>
      <c r="D248" s="50"/>
      <c r="E248" s="50"/>
      <c r="F248" s="50"/>
      <c r="G248" s="56"/>
      <c r="H248" s="182"/>
      <c r="I248" s="181"/>
      <c r="J248" s="50"/>
      <c r="K248" s="56"/>
      <c r="L248" s="50"/>
      <c r="M248" s="56"/>
      <c r="N248" s="50"/>
      <c r="O248" s="50"/>
      <c r="P248" s="50"/>
      <c r="Q248" s="50"/>
      <c r="R248" s="50"/>
      <c r="S248" s="50"/>
      <c r="T248" s="50"/>
      <c r="U248" s="50"/>
      <c r="V248" s="50"/>
      <c r="W248" s="50"/>
      <c r="X248" s="50"/>
      <c r="Y248" s="50"/>
      <c r="Z248" s="50"/>
      <c r="AA248" s="50"/>
      <c r="AB248" s="50"/>
      <c r="AC248" s="50"/>
      <c r="AD248" s="50"/>
      <c r="AE248" s="50"/>
      <c r="AF248" s="50"/>
      <c r="AG248" s="50"/>
      <c r="AH248" s="50"/>
      <c r="AI248" s="50"/>
      <c r="AJ248" s="50"/>
      <c r="AK248" s="50"/>
      <c r="AL248" s="50"/>
    </row>
    <row r="249" ht="12.0" customHeight="1">
      <c r="A249" s="50"/>
      <c r="B249" s="50"/>
      <c r="C249" s="50"/>
      <c r="D249" s="50"/>
      <c r="E249" s="50"/>
      <c r="F249" s="50"/>
      <c r="G249" s="56"/>
      <c r="H249" s="182"/>
      <c r="I249" s="181"/>
      <c r="J249" s="50"/>
      <c r="K249" s="56"/>
      <c r="L249" s="50"/>
      <c r="M249" s="56"/>
      <c r="N249" s="50"/>
      <c r="O249" s="50"/>
      <c r="P249" s="50"/>
      <c r="Q249" s="50"/>
      <c r="R249" s="50"/>
      <c r="S249" s="50"/>
      <c r="T249" s="50"/>
      <c r="U249" s="50"/>
      <c r="V249" s="50"/>
      <c r="W249" s="50"/>
      <c r="X249" s="50"/>
      <c r="Y249" s="50"/>
      <c r="Z249" s="50"/>
      <c r="AA249" s="50"/>
      <c r="AB249" s="50"/>
      <c r="AC249" s="50"/>
      <c r="AD249" s="50"/>
      <c r="AE249" s="50"/>
      <c r="AF249" s="50"/>
      <c r="AG249" s="50"/>
      <c r="AH249" s="50"/>
      <c r="AI249" s="50"/>
      <c r="AJ249" s="50"/>
      <c r="AK249" s="50"/>
      <c r="AL249" s="50"/>
    </row>
    <row r="250" ht="12.0" customHeight="1">
      <c r="A250" s="50"/>
      <c r="B250" s="50"/>
      <c r="C250" s="50"/>
      <c r="D250" s="50"/>
      <c r="E250" s="50"/>
      <c r="F250" s="50"/>
      <c r="G250" s="56"/>
      <c r="H250" s="182"/>
      <c r="I250" s="181"/>
      <c r="J250" s="50"/>
      <c r="K250" s="56"/>
      <c r="L250" s="50"/>
      <c r="M250" s="56"/>
      <c r="N250" s="50"/>
      <c r="O250" s="50"/>
      <c r="P250" s="50"/>
      <c r="Q250" s="50"/>
      <c r="R250" s="50"/>
      <c r="S250" s="50"/>
      <c r="T250" s="50"/>
      <c r="U250" s="50"/>
      <c r="V250" s="50"/>
      <c r="W250" s="50"/>
      <c r="X250" s="50"/>
      <c r="Y250" s="50"/>
      <c r="Z250" s="50"/>
      <c r="AA250" s="50"/>
      <c r="AB250" s="50"/>
      <c r="AC250" s="50"/>
      <c r="AD250" s="50"/>
      <c r="AE250" s="50"/>
      <c r="AF250" s="50"/>
      <c r="AG250" s="50"/>
      <c r="AH250" s="50"/>
      <c r="AI250" s="50"/>
      <c r="AJ250" s="50"/>
      <c r="AK250" s="50"/>
      <c r="AL250" s="50"/>
    </row>
    <row r="251" ht="12.0" customHeight="1">
      <c r="A251" s="50"/>
      <c r="B251" s="50"/>
      <c r="C251" s="50"/>
      <c r="D251" s="50"/>
      <c r="E251" s="50"/>
      <c r="F251" s="50"/>
      <c r="G251" s="56"/>
      <c r="H251" s="182"/>
      <c r="I251" s="181"/>
      <c r="J251" s="50"/>
      <c r="K251" s="56"/>
      <c r="L251" s="50"/>
      <c r="M251" s="56"/>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row>
    <row r="252" ht="12.0" customHeight="1">
      <c r="A252" s="50"/>
      <c r="B252" s="50"/>
      <c r="C252" s="50"/>
      <c r="D252" s="50"/>
      <c r="E252" s="50"/>
      <c r="F252" s="50"/>
      <c r="G252" s="56"/>
      <c r="H252" s="182"/>
      <c r="I252" s="181"/>
      <c r="J252" s="50"/>
      <c r="K252" s="56"/>
      <c r="L252" s="50"/>
      <c r="M252" s="56"/>
      <c r="N252" s="50"/>
      <c r="O252" s="50"/>
      <c r="P252" s="50"/>
      <c r="Q252" s="50"/>
      <c r="R252" s="50"/>
      <c r="S252" s="50"/>
      <c r="T252" s="50"/>
      <c r="U252" s="50"/>
      <c r="V252" s="50"/>
      <c r="W252" s="50"/>
      <c r="X252" s="50"/>
      <c r="Y252" s="50"/>
      <c r="Z252" s="50"/>
      <c r="AA252" s="50"/>
      <c r="AB252" s="50"/>
      <c r="AC252" s="50"/>
      <c r="AD252" s="50"/>
      <c r="AE252" s="50"/>
      <c r="AF252" s="50"/>
      <c r="AG252" s="50"/>
      <c r="AH252" s="50"/>
      <c r="AI252" s="50"/>
      <c r="AJ252" s="50"/>
      <c r="AK252" s="50"/>
      <c r="AL252" s="50"/>
    </row>
    <row r="253" ht="12.0" customHeight="1">
      <c r="A253" s="50"/>
      <c r="B253" s="50"/>
      <c r="C253" s="50"/>
      <c r="D253" s="50"/>
      <c r="E253" s="50"/>
      <c r="F253" s="50"/>
      <c r="G253" s="56"/>
      <c r="H253" s="182"/>
      <c r="I253" s="181"/>
      <c r="J253" s="50"/>
      <c r="K253" s="56"/>
      <c r="L253" s="50"/>
      <c r="M253" s="56"/>
      <c r="N253" s="50"/>
      <c r="O253" s="50"/>
      <c r="P253" s="50"/>
      <c r="Q253" s="50"/>
      <c r="R253" s="50"/>
      <c r="S253" s="50"/>
      <c r="T253" s="50"/>
      <c r="U253" s="50"/>
      <c r="V253" s="50"/>
      <c r="W253" s="50"/>
      <c r="X253" s="50"/>
      <c r="Y253" s="50"/>
      <c r="Z253" s="50"/>
      <c r="AA253" s="50"/>
      <c r="AB253" s="50"/>
      <c r="AC253" s="50"/>
      <c r="AD253" s="50"/>
      <c r="AE253" s="50"/>
      <c r="AF253" s="50"/>
      <c r="AG253" s="50"/>
      <c r="AH253" s="50"/>
      <c r="AI253" s="50"/>
      <c r="AJ253" s="50"/>
      <c r="AK253" s="50"/>
      <c r="AL253" s="50"/>
    </row>
    <row r="254" ht="12.0" customHeight="1">
      <c r="A254" s="50"/>
      <c r="B254" s="50"/>
      <c r="C254" s="50"/>
      <c r="D254" s="50"/>
      <c r="E254" s="50"/>
      <c r="F254" s="50"/>
      <c r="G254" s="56"/>
      <c r="H254" s="182"/>
      <c r="I254" s="181"/>
      <c r="J254" s="50"/>
      <c r="K254" s="56"/>
      <c r="L254" s="50"/>
      <c r="M254" s="56"/>
      <c r="N254" s="50"/>
      <c r="O254" s="50"/>
      <c r="P254" s="50"/>
      <c r="Q254" s="50"/>
      <c r="R254" s="50"/>
      <c r="S254" s="50"/>
      <c r="T254" s="50"/>
      <c r="U254" s="50"/>
      <c r="V254" s="50"/>
      <c r="W254" s="50"/>
      <c r="X254" s="50"/>
      <c r="Y254" s="50"/>
      <c r="Z254" s="50"/>
      <c r="AA254" s="50"/>
      <c r="AB254" s="50"/>
      <c r="AC254" s="50"/>
      <c r="AD254" s="50"/>
      <c r="AE254" s="50"/>
      <c r="AF254" s="50"/>
      <c r="AG254" s="50"/>
      <c r="AH254" s="50"/>
      <c r="AI254" s="50"/>
      <c r="AJ254" s="50"/>
      <c r="AK254" s="50"/>
      <c r="AL254" s="50"/>
    </row>
    <row r="255" ht="12.0" customHeight="1">
      <c r="A255" s="50"/>
      <c r="B255" s="50"/>
      <c r="C255" s="50"/>
      <c r="D255" s="50"/>
      <c r="E255" s="50"/>
      <c r="F255" s="50"/>
      <c r="G255" s="56"/>
      <c r="H255" s="182"/>
      <c r="I255" s="181"/>
      <c r="J255" s="50"/>
      <c r="K255" s="56"/>
      <c r="L255" s="50"/>
      <c r="M255" s="56"/>
      <c r="N255" s="50"/>
      <c r="O255" s="50"/>
      <c r="P255" s="50"/>
      <c r="Q255" s="50"/>
      <c r="R255" s="50"/>
      <c r="S255" s="50"/>
      <c r="T255" s="50"/>
      <c r="U255" s="50"/>
      <c r="V255" s="50"/>
      <c r="W255" s="50"/>
      <c r="X255" s="50"/>
      <c r="Y255" s="50"/>
      <c r="Z255" s="50"/>
      <c r="AA255" s="50"/>
      <c r="AB255" s="50"/>
      <c r="AC255" s="50"/>
      <c r="AD255" s="50"/>
      <c r="AE255" s="50"/>
      <c r="AF255" s="50"/>
      <c r="AG255" s="50"/>
      <c r="AH255" s="50"/>
      <c r="AI255" s="50"/>
      <c r="AJ255" s="50"/>
      <c r="AK255" s="50"/>
      <c r="AL255" s="50"/>
    </row>
    <row r="256" ht="12.0" customHeight="1">
      <c r="A256" s="50"/>
      <c r="B256" s="50"/>
      <c r="C256" s="50"/>
      <c r="D256" s="50"/>
      <c r="E256" s="50"/>
      <c r="F256" s="50"/>
      <c r="G256" s="56"/>
      <c r="H256" s="182"/>
      <c r="I256" s="181"/>
      <c r="J256" s="50"/>
      <c r="K256" s="56"/>
      <c r="L256" s="50"/>
      <c r="M256" s="56"/>
      <c r="N256" s="50"/>
      <c r="O256" s="50"/>
      <c r="P256" s="50"/>
      <c r="Q256" s="50"/>
      <c r="R256" s="50"/>
      <c r="S256" s="50"/>
      <c r="T256" s="50"/>
      <c r="U256" s="50"/>
      <c r="V256" s="50"/>
      <c r="W256" s="50"/>
      <c r="X256" s="50"/>
      <c r="Y256" s="50"/>
      <c r="Z256" s="50"/>
      <c r="AA256" s="50"/>
      <c r="AB256" s="50"/>
      <c r="AC256" s="50"/>
      <c r="AD256" s="50"/>
      <c r="AE256" s="50"/>
      <c r="AF256" s="50"/>
      <c r="AG256" s="50"/>
      <c r="AH256" s="50"/>
      <c r="AI256" s="50"/>
      <c r="AJ256" s="50"/>
      <c r="AK256" s="50"/>
      <c r="AL256" s="50"/>
    </row>
    <row r="257" ht="12.0" customHeight="1">
      <c r="A257" s="50"/>
      <c r="B257" s="50"/>
      <c r="C257" s="50"/>
      <c r="D257" s="50"/>
      <c r="E257" s="50"/>
      <c r="F257" s="50"/>
      <c r="G257" s="56"/>
      <c r="H257" s="182"/>
      <c r="I257" s="181"/>
      <c r="J257" s="50"/>
      <c r="K257" s="56"/>
      <c r="L257" s="50"/>
      <c r="M257" s="56"/>
      <c r="N257" s="50"/>
      <c r="O257" s="50"/>
      <c r="P257" s="50"/>
      <c r="Q257" s="50"/>
      <c r="R257" s="50"/>
      <c r="S257" s="50"/>
      <c r="T257" s="50"/>
      <c r="U257" s="50"/>
      <c r="V257" s="50"/>
      <c r="W257" s="50"/>
      <c r="X257" s="50"/>
      <c r="Y257" s="50"/>
      <c r="Z257" s="50"/>
      <c r="AA257" s="50"/>
      <c r="AB257" s="50"/>
      <c r="AC257" s="50"/>
      <c r="AD257" s="50"/>
      <c r="AE257" s="50"/>
      <c r="AF257" s="50"/>
      <c r="AG257" s="50"/>
      <c r="AH257" s="50"/>
      <c r="AI257" s="50"/>
      <c r="AJ257" s="50"/>
      <c r="AK257" s="50"/>
      <c r="AL257" s="50"/>
    </row>
    <row r="258" ht="12.0" customHeight="1">
      <c r="A258" s="50"/>
      <c r="B258" s="50"/>
      <c r="C258" s="50"/>
      <c r="D258" s="50"/>
      <c r="E258" s="50"/>
      <c r="F258" s="50"/>
      <c r="G258" s="56"/>
      <c r="H258" s="182"/>
      <c r="I258" s="181"/>
      <c r="J258" s="50"/>
      <c r="K258" s="56"/>
      <c r="L258" s="50"/>
      <c r="M258" s="56"/>
      <c r="N258" s="50"/>
      <c r="O258" s="50"/>
      <c r="P258" s="50"/>
      <c r="Q258" s="50"/>
      <c r="R258" s="50"/>
      <c r="S258" s="50"/>
      <c r="T258" s="50"/>
      <c r="U258" s="50"/>
      <c r="V258" s="50"/>
      <c r="W258" s="50"/>
      <c r="X258" s="50"/>
      <c r="Y258" s="50"/>
      <c r="Z258" s="50"/>
      <c r="AA258" s="50"/>
      <c r="AB258" s="50"/>
      <c r="AC258" s="50"/>
      <c r="AD258" s="50"/>
      <c r="AE258" s="50"/>
      <c r="AF258" s="50"/>
      <c r="AG258" s="50"/>
      <c r="AH258" s="50"/>
      <c r="AI258" s="50"/>
      <c r="AJ258" s="50"/>
      <c r="AK258" s="50"/>
      <c r="AL258" s="50"/>
    </row>
    <row r="259" ht="12.0" customHeight="1">
      <c r="A259" s="50"/>
      <c r="B259" s="50"/>
      <c r="C259" s="50"/>
      <c r="D259" s="50"/>
      <c r="E259" s="50"/>
      <c r="F259" s="50"/>
      <c r="G259" s="56"/>
      <c r="H259" s="182"/>
      <c r="I259" s="181"/>
      <c r="J259" s="50"/>
      <c r="K259" s="56"/>
      <c r="L259" s="50"/>
      <c r="M259" s="56"/>
      <c r="N259" s="50"/>
      <c r="O259" s="50"/>
      <c r="P259" s="50"/>
      <c r="Q259" s="50"/>
      <c r="R259" s="50"/>
      <c r="S259" s="50"/>
      <c r="T259" s="50"/>
      <c r="U259" s="50"/>
      <c r="V259" s="50"/>
      <c r="W259" s="50"/>
      <c r="X259" s="50"/>
      <c r="Y259" s="50"/>
      <c r="Z259" s="50"/>
      <c r="AA259" s="50"/>
      <c r="AB259" s="50"/>
      <c r="AC259" s="50"/>
      <c r="AD259" s="50"/>
      <c r="AE259" s="50"/>
      <c r="AF259" s="50"/>
      <c r="AG259" s="50"/>
      <c r="AH259" s="50"/>
      <c r="AI259" s="50"/>
      <c r="AJ259" s="50"/>
      <c r="AK259" s="50"/>
      <c r="AL259" s="50"/>
    </row>
    <row r="260" ht="12.0" customHeight="1">
      <c r="A260" s="50"/>
      <c r="B260" s="50"/>
      <c r="C260" s="50"/>
      <c r="D260" s="50"/>
      <c r="E260" s="50"/>
      <c r="F260" s="50"/>
      <c r="G260" s="56"/>
      <c r="H260" s="182"/>
      <c r="I260" s="181"/>
      <c r="J260" s="50"/>
      <c r="K260" s="56"/>
      <c r="L260" s="50"/>
      <c r="M260" s="56"/>
      <c r="N260" s="50"/>
      <c r="O260" s="50"/>
      <c r="P260" s="50"/>
      <c r="Q260" s="50"/>
      <c r="R260" s="50"/>
      <c r="S260" s="50"/>
      <c r="T260" s="50"/>
      <c r="U260" s="50"/>
      <c r="V260" s="50"/>
      <c r="W260" s="50"/>
      <c r="X260" s="50"/>
      <c r="Y260" s="50"/>
      <c r="Z260" s="50"/>
      <c r="AA260" s="50"/>
      <c r="AB260" s="50"/>
      <c r="AC260" s="50"/>
      <c r="AD260" s="50"/>
      <c r="AE260" s="50"/>
      <c r="AF260" s="50"/>
      <c r="AG260" s="50"/>
      <c r="AH260" s="50"/>
      <c r="AI260" s="50"/>
      <c r="AJ260" s="50"/>
      <c r="AK260" s="50"/>
      <c r="AL260" s="50"/>
    </row>
    <row r="261" ht="12.0" customHeight="1">
      <c r="A261" s="50"/>
      <c r="B261" s="50"/>
      <c r="C261" s="50"/>
      <c r="D261" s="50"/>
      <c r="E261" s="50"/>
      <c r="F261" s="50"/>
      <c r="G261" s="56"/>
      <c r="H261" s="182"/>
      <c r="I261" s="181"/>
      <c r="J261" s="50"/>
      <c r="K261" s="56"/>
      <c r="L261" s="50"/>
      <c r="M261" s="56"/>
      <c r="N261" s="50"/>
      <c r="O261" s="50"/>
      <c r="P261" s="50"/>
      <c r="Q261" s="50"/>
      <c r="R261" s="50"/>
      <c r="S261" s="50"/>
      <c r="T261" s="50"/>
      <c r="U261" s="50"/>
      <c r="V261" s="50"/>
      <c r="W261" s="50"/>
      <c r="X261" s="50"/>
      <c r="Y261" s="50"/>
      <c r="Z261" s="50"/>
      <c r="AA261" s="50"/>
      <c r="AB261" s="50"/>
      <c r="AC261" s="50"/>
      <c r="AD261" s="50"/>
      <c r="AE261" s="50"/>
      <c r="AF261" s="50"/>
      <c r="AG261" s="50"/>
      <c r="AH261" s="50"/>
      <c r="AI261" s="50"/>
      <c r="AJ261" s="50"/>
      <c r="AK261" s="50"/>
      <c r="AL261" s="50"/>
    </row>
    <row r="262" ht="12.0" customHeight="1">
      <c r="A262" s="50"/>
      <c r="B262" s="50"/>
      <c r="C262" s="50"/>
      <c r="D262" s="50"/>
      <c r="E262" s="50"/>
      <c r="F262" s="50"/>
      <c r="G262" s="56"/>
      <c r="H262" s="182"/>
      <c r="I262" s="181"/>
      <c r="J262" s="50"/>
      <c r="K262" s="56"/>
      <c r="L262" s="50"/>
      <c r="M262" s="56"/>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row>
    <row r="263" ht="12.0" customHeight="1">
      <c r="A263" s="50"/>
      <c r="B263" s="50"/>
      <c r="C263" s="50"/>
      <c r="D263" s="50"/>
      <c r="E263" s="50"/>
      <c r="F263" s="50"/>
      <c r="G263" s="56"/>
      <c r="H263" s="182"/>
      <c r="I263" s="181"/>
      <c r="J263" s="50"/>
      <c r="K263" s="56"/>
      <c r="L263" s="50"/>
      <c r="M263" s="56"/>
      <c r="N263" s="50"/>
      <c r="O263" s="50"/>
      <c r="P263" s="50"/>
      <c r="Q263" s="50"/>
      <c r="R263" s="50"/>
      <c r="S263" s="50"/>
      <c r="T263" s="50"/>
      <c r="U263" s="50"/>
      <c r="V263" s="50"/>
      <c r="W263" s="50"/>
      <c r="X263" s="50"/>
      <c r="Y263" s="50"/>
      <c r="Z263" s="50"/>
      <c r="AA263" s="50"/>
      <c r="AB263" s="50"/>
      <c r="AC263" s="50"/>
      <c r="AD263" s="50"/>
      <c r="AE263" s="50"/>
      <c r="AF263" s="50"/>
      <c r="AG263" s="50"/>
      <c r="AH263" s="50"/>
      <c r="AI263" s="50"/>
      <c r="AJ263" s="50"/>
      <c r="AK263" s="50"/>
      <c r="AL263" s="50"/>
    </row>
    <row r="264" ht="12.0" customHeight="1">
      <c r="A264" s="50"/>
      <c r="B264" s="50"/>
      <c r="C264" s="50"/>
      <c r="D264" s="50"/>
      <c r="E264" s="50"/>
      <c r="F264" s="50"/>
      <c r="G264" s="56"/>
      <c r="H264" s="182"/>
      <c r="I264" s="181"/>
      <c r="J264" s="50"/>
      <c r="K264" s="56"/>
      <c r="L264" s="50"/>
      <c r="M264" s="56"/>
      <c r="N264" s="50"/>
      <c r="O264" s="50"/>
      <c r="P264" s="50"/>
      <c r="Q264" s="50"/>
      <c r="R264" s="50"/>
      <c r="S264" s="50"/>
      <c r="T264" s="50"/>
      <c r="U264" s="50"/>
      <c r="V264" s="50"/>
      <c r="W264" s="50"/>
      <c r="X264" s="50"/>
      <c r="Y264" s="50"/>
      <c r="Z264" s="50"/>
      <c r="AA264" s="50"/>
      <c r="AB264" s="50"/>
      <c r="AC264" s="50"/>
      <c r="AD264" s="50"/>
      <c r="AE264" s="50"/>
      <c r="AF264" s="50"/>
      <c r="AG264" s="50"/>
      <c r="AH264" s="50"/>
      <c r="AI264" s="50"/>
      <c r="AJ264" s="50"/>
      <c r="AK264" s="50"/>
      <c r="AL264" s="50"/>
    </row>
    <row r="265" ht="12.0" customHeight="1">
      <c r="A265" s="50"/>
      <c r="B265" s="50"/>
      <c r="C265" s="50"/>
      <c r="D265" s="50"/>
      <c r="E265" s="50"/>
      <c r="F265" s="50"/>
      <c r="G265" s="56"/>
      <c r="H265" s="182"/>
      <c r="I265" s="181"/>
      <c r="J265" s="50"/>
      <c r="K265" s="56"/>
      <c r="L265" s="50"/>
      <c r="M265" s="56"/>
      <c r="N265" s="50"/>
      <c r="O265" s="50"/>
      <c r="P265" s="50"/>
      <c r="Q265" s="50"/>
      <c r="R265" s="50"/>
      <c r="S265" s="50"/>
      <c r="T265" s="50"/>
      <c r="U265" s="50"/>
      <c r="V265" s="50"/>
      <c r="W265" s="50"/>
      <c r="X265" s="50"/>
      <c r="Y265" s="50"/>
      <c r="Z265" s="50"/>
      <c r="AA265" s="50"/>
      <c r="AB265" s="50"/>
      <c r="AC265" s="50"/>
      <c r="AD265" s="50"/>
      <c r="AE265" s="50"/>
      <c r="AF265" s="50"/>
      <c r="AG265" s="50"/>
      <c r="AH265" s="50"/>
      <c r="AI265" s="50"/>
      <c r="AJ265" s="50"/>
      <c r="AK265" s="50"/>
      <c r="AL265" s="50"/>
    </row>
    <row r="266" ht="12.0" customHeight="1">
      <c r="A266" s="50"/>
      <c r="B266" s="50"/>
      <c r="C266" s="50"/>
      <c r="D266" s="50"/>
      <c r="E266" s="50"/>
      <c r="F266" s="50"/>
      <c r="G266" s="56"/>
      <c r="H266" s="182"/>
      <c r="I266" s="181"/>
      <c r="J266" s="50"/>
      <c r="K266" s="56"/>
      <c r="L266" s="50"/>
      <c r="M266" s="56"/>
      <c r="N266" s="50"/>
      <c r="O266" s="50"/>
      <c r="P266" s="50"/>
      <c r="Q266" s="50"/>
      <c r="R266" s="50"/>
      <c r="S266" s="50"/>
      <c r="T266" s="50"/>
      <c r="U266" s="50"/>
      <c r="V266" s="50"/>
      <c r="W266" s="50"/>
      <c r="X266" s="50"/>
      <c r="Y266" s="50"/>
      <c r="Z266" s="50"/>
      <c r="AA266" s="50"/>
      <c r="AB266" s="50"/>
      <c r="AC266" s="50"/>
      <c r="AD266" s="50"/>
      <c r="AE266" s="50"/>
      <c r="AF266" s="50"/>
      <c r="AG266" s="50"/>
      <c r="AH266" s="50"/>
      <c r="AI266" s="50"/>
      <c r="AJ266" s="50"/>
      <c r="AK266" s="50"/>
      <c r="AL266" s="50"/>
    </row>
    <row r="267" ht="12.0" customHeight="1">
      <c r="A267" s="50"/>
      <c r="B267" s="50"/>
      <c r="C267" s="50"/>
      <c r="D267" s="50"/>
      <c r="E267" s="50"/>
      <c r="F267" s="50"/>
      <c r="G267" s="56"/>
      <c r="H267" s="182"/>
      <c r="I267" s="181"/>
      <c r="J267" s="50"/>
      <c r="K267" s="56"/>
      <c r="L267" s="50"/>
      <c r="M267" s="56"/>
      <c r="N267" s="50"/>
      <c r="O267" s="50"/>
      <c r="P267" s="50"/>
      <c r="Q267" s="50"/>
      <c r="R267" s="50"/>
      <c r="S267" s="50"/>
      <c r="T267" s="50"/>
      <c r="U267" s="50"/>
      <c r="V267" s="50"/>
      <c r="W267" s="50"/>
      <c r="X267" s="50"/>
      <c r="Y267" s="50"/>
      <c r="Z267" s="50"/>
      <c r="AA267" s="50"/>
      <c r="AB267" s="50"/>
      <c r="AC267" s="50"/>
      <c r="AD267" s="50"/>
      <c r="AE267" s="50"/>
      <c r="AF267" s="50"/>
      <c r="AG267" s="50"/>
      <c r="AH267" s="50"/>
      <c r="AI267" s="50"/>
      <c r="AJ267" s="50"/>
      <c r="AK267" s="50"/>
      <c r="AL267" s="50"/>
    </row>
    <row r="268" ht="12.0" customHeight="1">
      <c r="A268" s="50"/>
      <c r="B268" s="50"/>
      <c r="C268" s="50"/>
      <c r="D268" s="50"/>
      <c r="E268" s="50"/>
      <c r="F268" s="50"/>
      <c r="G268" s="56"/>
      <c r="H268" s="182"/>
      <c r="I268" s="181"/>
      <c r="J268" s="50"/>
      <c r="K268" s="56"/>
      <c r="L268" s="50"/>
      <c r="M268" s="56"/>
      <c r="N268" s="50"/>
      <c r="O268" s="50"/>
      <c r="P268" s="50"/>
      <c r="Q268" s="50"/>
      <c r="R268" s="50"/>
      <c r="S268" s="50"/>
      <c r="T268" s="50"/>
      <c r="U268" s="50"/>
      <c r="V268" s="50"/>
      <c r="W268" s="50"/>
      <c r="X268" s="50"/>
      <c r="Y268" s="50"/>
      <c r="Z268" s="50"/>
      <c r="AA268" s="50"/>
      <c r="AB268" s="50"/>
      <c r="AC268" s="50"/>
      <c r="AD268" s="50"/>
      <c r="AE268" s="50"/>
      <c r="AF268" s="50"/>
      <c r="AG268" s="50"/>
      <c r="AH268" s="50"/>
      <c r="AI268" s="50"/>
      <c r="AJ268" s="50"/>
      <c r="AK268" s="50"/>
      <c r="AL268" s="50"/>
    </row>
    <row r="269" ht="12.0" customHeight="1">
      <c r="A269" s="50"/>
      <c r="B269" s="50"/>
      <c r="C269" s="50"/>
      <c r="D269" s="50"/>
      <c r="E269" s="50"/>
      <c r="F269" s="50"/>
      <c r="G269" s="56"/>
      <c r="H269" s="182"/>
      <c r="I269" s="181"/>
      <c r="J269" s="50"/>
      <c r="K269" s="56"/>
      <c r="L269" s="50"/>
      <c r="M269" s="56"/>
      <c r="N269" s="50"/>
      <c r="O269" s="50"/>
      <c r="P269" s="50"/>
      <c r="Q269" s="50"/>
      <c r="R269" s="50"/>
      <c r="S269" s="50"/>
      <c r="T269" s="50"/>
      <c r="U269" s="50"/>
      <c r="V269" s="50"/>
      <c r="W269" s="50"/>
      <c r="X269" s="50"/>
      <c r="Y269" s="50"/>
      <c r="Z269" s="50"/>
      <c r="AA269" s="50"/>
      <c r="AB269" s="50"/>
      <c r="AC269" s="50"/>
      <c r="AD269" s="50"/>
      <c r="AE269" s="50"/>
      <c r="AF269" s="50"/>
      <c r="AG269" s="50"/>
      <c r="AH269" s="50"/>
      <c r="AI269" s="50"/>
      <c r="AJ269" s="50"/>
      <c r="AK269" s="50"/>
      <c r="AL269" s="50"/>
    </row>
    <row r="270" ht="12.0" customHeight="1">
      <c r="A270" s="50"/>
      <c r="B270" s="50"/>
      <c r="C270" s="50"/>
      <c r="D270" s="50"/>
      <c r="E270" s="50"/>
      <c r="F270" s="50"/>
      <c r="G270" s="56"/>
      <c r="H270" s="182"/>
      <c r="I270" s="181"/>
      <c r="J270" s="50"/>
      <c r="K270" s="56"/>
      <c r="L270" s="50"/>
      <c r="M270" s="56"/>
      <c r="N270" s="50"/>
      <c r="O270" s="50"/>
      <c r="P270" s="50"/>
      <c r="Q270" s="50"/>
      <c r="R270" s="50"/>
      <c r="S270" s="50"/>
      <c r="T270" s="50"/>
      <c r="U270" s="50"/>
      <c r="V270" s="50"/>
      <c r="W270" s="50"/>
      <c r="X270" s="50"/>
      <c r="Y270" s="50"/>
      <c r="Z270" s="50"/>
      <c r="AA270" s="50"/>
      <c r="AB270" s="50"/>
      <c r="AC270" s="50"/>
      <c r="AD270" s="50"/>
      <c r="AE270" s="50"/>
      <c r="AF270" s="50"/>
      <c r="AG270" s="50"/>
      <c r="AH270" s="50"/>
      <c r="AI270" s="50"/>
      <c r="AJ270" s="50"/>
      <c r="AK270" s="50"/>
      <c r="AL270" s="50"/>
    </row>
    <row r="271" ht="12.0" customHeight="1">
      <c r="A271" s="50"/>
      <c r="B271" s="50"/>
      <c r="C271" s="50"/>
      <c r="D271" s="50"/>
      <c r="E271" s="50"/>
      <c r="F271" s="50"/>
      <c r="G271" s="56"/>
      <c r="H271" s="182"/>
      <c r="I271" s="181"/>
      <c r="J271" s="50"/>
      <c r="K271" s="56"/>
      <c r="L271" s="50"/>
      <c r="M271" s="56"/>
      <c r="N271" s="50"/>
      <c r="O271" s="50"/>
      <c r="P271" s="50"/>
      <c r="Q271" s="50"/>
      <c r="R271" s="50"/>
      <c r="S271" s="50"/>
      <c r="T271" s="50"/>
      <c r="U271" s="50"/>
      <c r="V271" s="50"/>
      <c r="W271" s="50"/>
      <c r="X271" s="50"/>
      <c r="Y271" s="50"/>
      <c r="Z271" s="50"/>
      <c r="AA271" s="50"/>
      <c r="AB271" s="50"/>
      <c r="AC271" s="50"/>
      <c r="AD271" s="50"/>
      <c r="AE271" s="50"/>
      <c r="AF271" s="50"/>
      <c r="AG271" s="50"/>
      <c r="AH271" s="50"/>
      <c r="AI271" s="50"/>
      <c r="AJ271" s="50"/>
      <c r="AK271" s="50"/>
      <c r="AL271" s="50"/>
    </row>
    <row r="272" ht="12.0" customHeight="1">
      <c r="A272" s="50"/>
      <c r="B272" s="50"/>
      <c r="C272" s="50"/>
      <c r="D272" s="50"/>
      <c r="E272" s="50"/>
      <c r="F272" s="50"/>
      <c r="G272" s="56"/>
      <c r="H272" s="182"/>
      <c r="I272" s="181"/>
      <c r="J272" s="50"/>
      <c r="K272" s="56"/>
      <c r="L272" s="50"/>
      <c r="M272" s="56"/>
      <c r="N272" s="50"/>
      <c r="O272" s="50"/>
      <c r="P272" s="50"/>
      <c r="Q272" s="50"/>
      <c r="R272" s="50"/>
      <c r="S272" s="50"/>
      <c r="T272" s="50"/>
      <c r="U272" s="50"/>
      <c r="V272" s="50"/>
      <c r="W272" s="50"/>
      <c r="X272" s="50"/>
      <c r="Y272" s="50"/>
      <c r="Z272" s="50"/>
      <c r="AA272" s="50"/>
      <c r="AB272" s="50"/>
      <c r="AC272" s="50"/>
      <c r="AD272" s="50"/>
      <c r="AE272" s="50"/>
      <c r="AF272" s="50"/>
      <c r="AG272" s="50"/>
      <c r="AH272" s="50"/>
      <c r="AI272" s="50"/>
      <c r="AJ272" s="50"/>
      <c r="AK272" s="50"/>
      <c r="AL272" s="50"/>
    </row>
    <row r="273" ht="12.0" customHeight="1">
      <c r="A273" s="50"/>
      <c r="B273" s="50"/>
      <c r="C273" s="50"/>
      <c r="D273" s="50"/>
      <c r="E273" s="50"/>
      <c r="F273" s="50"/>
      <c r="G273" s="56"/>
      <c r="H273" s="182"/>
      <c r="I273" s="181"/>
      <c r="J273" s="50"/>
      <c r="K273" s="56"/>
      <c r="L273" s="50"/>
      <c r="M273" s="56"/>
      <c r="N273" s="50"/>
      <c r="O273" s="50"/>
      <c r="P273" s="50"/>
      <c r="Q273" s="50"/>
      <c r="R273" s="50"/>
      <c r="S273" s="50"/>
      <c r="T273" s="50"/>
      <c r="U273" s="50"/>
      <c r="V273" s="50"/>
      <c r="W273" s="50"/>
      <c r="X273" s="50"/>
      <c r="Y273" s="50"/>
      <c r="Z273" s="50"/>
      <c r="AA273" s="50"/>
      <c r="AB273" s="50"/>
      <c r="AC273" s="50"/>
      <c r="AD273" s="50"/>
      <c r="AE273" s="50"/>
      <c r="AF273" s="50"/>
      <c r="AG273" s="50"/>
      <c r="AH273" s="50"/>
      <c r="AI273" s="50"/>
      <c r="AJ273" s="50"/>
      <c r="AK273" s="50"/>
      <c r="AL273" s="50"/>
    </row>
    <row r="274" ht="12.0" customHeight="1">
      <c r="A274" s="50"/>
      <c r="B274" s="50"/>
      <c r="C274" s="50"/>
      <c r="D274" s="50"/>
      <c r="E274" s="50"/>
      <c r="F274" s="50"/>
      <c r="G274" s="56"/>
      <c r="H274" s="182"/>
      <c r="I274" s="181"/>
      <c r="J274" s="50"/>
      <c r="K274" s="56"/>
      <c r="L274" s="50"/>
      <c r="M274" s="56"/>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row>
    <row r="275" ht="12.0" customHeight="1">
      <c r="A275" s="50"/>
      <c r="B275" s="50"/>
      <c r="C275" s="50"/>
      <c r="D275" s="50"/>
      <c r="E275" s="50"/>
      <c r="F275" s="50"/>
      <c r="G275" s="56"/>
      <c r="H275" s="182"/>
      <c r="I275" s="181"/>
      <c r="J275" s="50"/>
      <c r="K275" s="56"/>
      <c r="L275" s="50"/>
      <c r="M275" s="56"/>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row>
    <row r="276" ht="12.0" customHeight="1">
      <c r="A276" s="50"/>
      <c r="B276" s="50"/>
      <c r="C276" s="50"/>
      <c r="D276" s="50"/>
      <c r="E276" s="50"/>
      <c r="F276" s="50"/>
      <c r="G276" s="56"/>
      <c r="H276" s="182"/>
      <c r="I276" s="181"/>
      <c r="J276" s="50"/>
      <c r="K276" s="56"/>
      <c r="L276" s="50"/>
      <c r="M276" s="56"/>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c r="AL276" s="50"/>
    </row>
    <row r="277" ht="12.0" customHeight="1">
      <c r="A277" s="50"/>
      <c r="B277" s="50"/>
      <c r="C277" s="50"/>
      <c r="D277" s="50"/>
      <c r="E277" s="50"/>
      <c r="F277" s="50"/>
      <c r="G277" s="56"/>
      <c r="H277" s="182"/>
      <c r="I277" s="181"/>
      <c r="J277" s="50"/>
      <c r="K277" s="56"/>
      <c r="L277" s="50"/>
      <c r="M277" s="56"/>
      <c r="N277" s="50"/>
      <c r="O277" s="50"/>
      <c r="P277" s="50"/>
      <c r="Q277" s="50"/>
      <c r="R277" s="50"/>
      <c r="S277" s="50"/>
      <c r="T277" s="50"/>
      <c r="U277" s="50"/>
      <c r="V277" s="50"/>
      <c r="W277" s="50"/>
      <c r="X277" s="50"/>
      <c r="Y277" s="50"/>
      <c r="Z277" s="50"/>
      <c r="AA277" s="50"/>
      <c r="AB277" s="50"/>
      <c r="AC277" s="50"/>
      <c r="AD277" s="50"/>
      <c r="AE277" s="50"/>
      <c r="AF277" s="50"/>
      <c r="AG277" s="50"/>
      <c r="AH277" s="50"/>
      <c r="AI277" s="50"/>
      <c r="AJ277" s="50"/>
      <c r="AK277" s="50"/>
      <c r="AL277" s="50"/>
    </row>
    <row r="278" ht="12.0" customHeight="1">
      <c r="A278" s="50"/>
      <c r="B278" s="50"/>
      <c r="C278" s="50"/>
      <c r="D278" s="50"/>
      <c r="E278" s="50"/>
      <c r="F278" s="50"/>
      <c r="G278" s="56"/>
      <c r="H278" s="182"/>
      <c r="I278" s="181"/>
      <c r="J278" s="50"/>
      <c r="K278" s="56"/>
      <c r="L278" s="50"/>
      <c r="M278" s="56"/>
      <c r="N278" s="50"/>
      <c r="O278" s="50"/>
      <c r="P278" s="50"/>
      <c r="Q278" s="50"/>
      <c r="R278" s="50"/>
      <c r="S278" s="50"/>
      <c r="T278" s="50"/>
      <c r="U278" s="50"/>
      <c r="V278" s="50"/>
      <c r="W278" s="50"/>
      <c r="X278" s="50"/>
      <c r="Y278" s="50"/>
      <c r="Z278" s="50"/>
      <c r="AA278" s="50"/>
      <c r="AB278" s="50"/>
      <c r="AC278" s="50"/>
      <c r="AD278" s="50"/>
      <c r="AE278" s="50"/>
      <c r="AF278" s="50"/>
      <c r="AG278" s="50"/>
      <c r="AH278" s="50"/>
      <c r="AI278" s="50"/>
      <c r="AJ278" s="50"/>
      <c r="AK278" s="50"/>
      <c r="AL278" s="50"/>
    </row>
    <row r="279" ht="12.0" customHeight="1">
      <c r="A279" s="50"/>
      <c r="B279" s="50"/>
      <c r="C279" s="50"/>
      <c r="D279" s="50"/>
      <c r="E279" s="50"/>
      <c r="F279" s="50"/>
      <c r="G279" s="56"/>
      <c r="H279" s="182"/>
      <c r="I279" s="181"/>
      <c r="J279" s="50"/>
      <c r="K279" s="56"/>
      <c r="L279" s="50"/>
      <c r="M279" s="56"/>
      <c r="N279" s="50"/>
      <c r="O279" s="50"/>
      <c r="P279" s="50"/>
      <c r="Q279" s="50"/>
      <c r="R279" s="50"/>
      <c r="S279" s="50"/>
      <c r="T279" s="50"/>
      <c r="U279" s="50"/>
      <c r="V279" s="50"/>
      <c r="W279" s="50"/>
      <c r="X279" s="50"/>
      <c r="Y279" s="50"/>
      <c r="Z279" s="50"/>
      <c r="AA279" s="50"/>
      <c r="AB279" s="50"/>
      <c r="AC279" s="50"/>
      <c r="AD279" s="50"/>
      <c r="AE279" s="50"/>
      <c r="AF279" s="50"/>
      <c r="AG279" s="50"/>
      <c r="AH279" s="50"/>
      <c r="AI279" s="50"/>
      <c r="AJ279" s="50"/>
      <c r="AK279" s="50"/>
      <c r="AL279" s="50"/>
    </row>
    <row r="280" ht="12.0" customHeight="1">
      <c r="A280" s="50"/>
      <c r="B280" s="50"/>
      <c r="C280" s="50"/>
      <c r="D280" s="50"/>
      <c r="E280" s="50"/>
      <c r="F280" s="50"/>
      <c r="G280" s="56"/>
      <c r="H280" s="182"/>
      <c r="I280" s="181"/>
      <c r="J280" s="50"/>
      <c r="K280" s="56"/>
      <c r="L280" s="50"/>
      <c r="M280" s="56"/>
      <c r="N280" s="50"/>
      <c r="O280" s="50"/>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row>
    <row r="281" ht="12.0" customHeight="1">
      <c r="A281" s="50"/>
      <c r="B281" s="50"/>
      <c r="C281" s="50"/>
      <c r="D281" s="50"/>
      <c r="E281" s="50"/>
      <c r="F281" s="50"/>
      <c r="G281" s="56"/>
      <c r="H281" s="182"/>
      <c r="I281" s="181"/>
      <c r="J281" s="50"/>
      <c r="K281" s="56"/>
      <c r="L281" s="50"/>
      <c r="M281" s="56"/>
      <c r="N281" s="50"/>
      <c r="O281" s="50"/>
      <c r="P281" s="50"/>
      <c r="Q281" s="50"/>
      <c r="R281" s="50"/>
      <c r="S281" s="50"/>
      <c r="T281" s="50"/>
      <c r="U281" s="50"/>
      <c r="V281" s="50"/>
      <c r="W281" s="50"/>
      <c r="X281" s="50"/>
      <c r="Y281" s="50"/>
      <c r="Z281" s="50"/>
      <c r="AA281" s="50"/>
      <c r="AB281" s="50"/>
      <c r="AC281" s="50"/>
      <c r="AD281" s="50"/>
      <c r="AE281" s="50"/>
      <c r="AF281" s="50"/>
      <c r="AG281" s="50"/>
      <c r="AH281" s="50"/>
      <c r="AI281" s="50"/>
      <c r="AJ281" s="50"/>
      <c r="AK281" s="50"/>
      <c r="AL281" s="50"/>
    </row>
    <row r="282" ht="12.0" customHeight="1">
      <c r="A282" s="50"/>
      <c r="B282" s="50"/>
      <c r="C282" s="50"/>
      <c r="D282" s="50"/>
      <c r="E282" s="50"/>
      <c r="F282" s="50"/>
      <c r="G282" s="56"/>
      <c r="H282" s="182"/>
      <c r="I282" s="181"/>
      <c r="J282" s="50"/>
      <c r="K282" s="56"/>
      <c r="L282" s="50"/>
      <c r="M282" s="56"/>
      <c r="N282" s="50"/>
      <c r="O282" s="50"/>
      <c r="P282" s="50"/>
      <c r="Q282" s="50"/>
      <c r="R282" s="50"/>
      <c r="S282" s="50"/>
      <c r="T282" s="50"/>
      <c r="U282" s="50"/>
      <c r="V282" s="50"/>
      <c r="W282" s="50"/>
      <c r="X282" s="50"/>
      <c r="Y282" s="50"/>
      <c r="Z282" s="50"/>
      <c r="AA282" s="50"/>
      <c r="AB282" s="50"/>
      <c r="AC282" s="50"/>
      <c r="AD282" s="50"/>
      <c r="AE282" s="50"/>
      <c r="AF282" s="50"/>
      <c r="AG282" s="50"/>
      <c r="AH282" s="50"/>
      <c r="AI282" s="50"/>
      <c r="AJ282" s="50"/>
      <c r="AK282" s="50"/>
      <c r="AL282" s="50"/>
    </row>
    <row r="283" ht="12.0" customHeight="1">
      <c r="A283" s="50"/>
      <c r="B283" s="50"/>
      <c r="C283" s="50"/>
      <c r="D283" s="50"/>
      <c r="E283" s="50"/>
      <c r="F283" s="50"/>
      <c r="G283" s="50"/>
      <c r="H283" s="50"/>
      <c r="I283" s="50"/>
      <c r="J283" s="50"/>
      <c r="K283" s="50"/>
      <c r="L283" s="50"/>
      <c r="M283" s="50"/>
      <c r="N283" s="50"/>
      <c r="O283" s="50"/>
      <c r="P283" s="50"/>
      <c r="Q283" s="50"/>
      <c r="R283" s="50"/>
      <c r="S283" s="50"/>
      <c r="T283" s="50"/>
      <c r="U283" s="50"/>
      <c r="V283" s="50"/>
      <c r="W283" s="50"/>
      <c r="X283" s="50"/>
      <c r="Y283" s="50"/>
      <c r="Z283" s="50"/>
      <c r="AA283" s="50"/>
      <c r="AB283" s="50"/>
      <c r="AC283" s="50"/>
      <c r="AD283" s="50"/>
      <c r="AE283" s="50"/>
      <c r="AF283" s="50"/>
      <c r="AG283" s="50"/>
      <c r="AH283" s="50"/>
      <c r="AI283" s="50"/>
      <c r="AJ283" s="50"/>
      <c r="AK283" s="50"/>
      <c r="AL283" s="50"/>
    </row>
    <row r="284" ht="12.0" customHeight="1">
      <c r="A284" s="50"/>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row>
    <row r="285" ht="12.0" customHeight="1">
      <c r="A285" s="50"/>
      <c r="B285" s="50"/>
      <c r="C285" s="50"/>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row>
    <row r="286" ht="12.0" customHeight="1">
      <c r="A286" s="50"/>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row>
    <row r="287" ht="12.0" customHeight="1">
      <c r="A287" s="50"/>
      <c r="B287" s="50"/>
      <c r="C287" s="50"/>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row>
    <row r="288" ht="12.0" customHeight="1">
      <c r="A288" s="50"/>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row>
    <row r="289" ht="12.0" customHeight="1">
      <c r="A289" s="50"/>
      <c r="B289" s="50"/>
      <c r="C289" s="50"/>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row>
    <row r="290" ht="12.0" customHeight="1">
      <c r="A290" s="50"/>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row>
    <row r="291" ht="12.0" customHeight="1">
      <c r="A291" s="50"/>
      <c r="B291" s="50"/>
      <c r="C291" s="50"/>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row>
    <row r="292" ht="12.0" customHeight="1">
      <c r="A292" s="50"/>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row>
    <row r="293" ht="12.0" customHeight="1">
      <c r="A293" s="50"/>
      <c r="B293" s="50"/>
      <c r="C293" s="50"/>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row>
    <row r="294" ht="12.0" customHeight="1">
      <c r="A294" s="50"/>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0"/>
      <c r="AA294" s="50"/>
      <c r="AB294" s="50"/>
      <c r="AC294" s="50"/>
      <c r="AD294" s="50"/>
      <c r="AE294" s="50"/>
      <c r="AF294" s="50"/>
      <c r="AG294" s="50"/>
      <c r="AH294" s="50"/>
      <c r="AI294" s="50"/>
      <c r="AJ294" s="50"/>
      <c r="AK294" s="50"/>
      <c r="AL294" s="50"/>
    </row>
    <row r="295" ht="12.0" customHeight="1">
      <c r="A295" s="50"/>
      <c r="B295" s="50"/>
      <c r="C295" s="50"/>
      <c r="D295" s="50"/>
      <c r="E295" s="50"/>
      <c r="F295" s="50"/>
      <c r="G295" s="50"/>
      <c r="H295" s="50"/>
      <c r="I295" s="50"/>
      <c r="J295" s="50"/>
      <c r="K295" s="50"/>
      <c r="L295" s="50"/>
      <c r="M295" s="50"/>
      <c r="N295" s="50"/>
      <c r="O295" s="50"/>
      <c r="P295" s="50"/>
      <c r="Q295" s="50"/>
      <c r="R295" s="50"/>
      <c r="S295" s="50"/>
      <c r="T295" s="50"/>
      <c r="U295" s="50"/>
      <c r="V295" s="50"/>
      <c r="W295" s="50"/>
      <c r="X295" s="50"/>
      <c r="Y295" s="50"/>
      <c r="Z295" s="50"/>
      <c r="AA295" s="50"/>
      <c r="AB295" s="50"/>
      <c r="AC295" s="50"/>
      <c r="AD295" s="50"/>
      <c r="AE295" s="50"/>
      <c r="AF295" s="50"/>
      <c r="AG295" s="50"/>
      <c r="AH295" s="50"/>
      <c r="AI295" s="50"/>
      <c r="AJ295" s="50"/>
      <c r="AK295" s="50"/>
      <c r="AL295" s="50"/>
    </row>
    <row r="296" ht="12.0" customHeight="1">
      <c r="A296" s="50"/>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0"/>
      <c r="AA296" s="50"/>
      <c r="AB296" s="50"/>
      <c r="AC296" s="50"/>
      <c r="AD296" s="50"/>
      <c r="AE296" s="50"/>
      <c r="AF296" s="50"/>
      <c r="AG296" s="50"/>
      <c r="AH296" s="50"/>
      <c r="AI296" s="50"/>
      <c r="AJ296" s="50"/>
      <c r="AK296" s="50"/>
      <c r="AL296" s="50"/>
    </row>
    <row r="297" ht="12.0" customHeight="1">
      <c r="A297" s="50"/>
      <c r="B297" s="50"/>
      <c r="C297" s="50"/>
      <c r="D297" s="50"/>
      <c r="E297" s="50"/>
      <c r="F297" s="50"/>
      <c r="G297" s="50"/>
      <c r="H297" s="50"/>
      <c r="I297" s="50"/>
      <c r="J297" s="50"/>
      <c r="K297" s="50"/>
      <c r="L297" s="50"/>
      <c r="M297" s="50"/>
      <c r="N297" s="50"/>
      <c r="O297" s="50"/>
      <c r="P297" s="50"/>
      <c r="Q297" s="50"/>
      <c r="R297" s="50"/>
      <c r="S297" s="50"/>
      <c r="T297" s="50"/>
      <c r="U297" s="50"/>
      <c r="V297" s="50"/>
      <c r="W297" s="50"/>
      <c r="X297" s="50"/>
      <c r="Y297" s="50"/>
      <c r="Z297" s="50"/>
      <c r="AA297" s="50"/>
      <c r="AB297" s="50"/>
      <c r="AC297" s="50"/>
      <c r="AD297" s="50"/>
      <c r="AE297" s="50"/>
      <c r="AF297" s="50"/>
      <c r="AG297" s="50"/>
      <c r="AH297" s="50"/>
      <c r="AI297" s="50"/>
      <c r="AJ297" s="50"/>
      <c r="AK297" s="50"/>
      <c r="AL297" s="50"/>
    </row>
    <row r="298" ht="12.0" customHeight="1">
      <c r="A298" s="50"/>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0"/>
      <c r="AA298" s="50"/>
      <c r="AB298" s="50"/>
      <c r="AC298" s="50"/>
      <c r="AD298" s="50"/>
      <c r="AE298" s="50"/>
      <c r="AF298" s="50"/>
      <c r="AG298" s="50"/>
      <c r="AH298" s="50"/>
      <c r="AI298" s="50"/>
      <c r="AJ298" s="50"/>
      <c r="AK298" s="50"/>
      <c r="AL298" s="50"/>
    </row>
    <row r="299" ht="12.0" customHeight="1">
      <c r="A299" s="50"/>
      <c r="B299" s="50"/>
      <c r="C299" s="50"/>
      <c r="D299" s="50"/>
      <c r="E299" s="50"/>
      <c r="F299" s="50"/>
      <c r="G299" s="50"/>
      <c r="H299" s="50"/>
      <c r="I299" s="50"/>
      <c r="J299" s="50"/>
      <c r="K299" s="50"/>
      <c r="L299" s="50"/>
      <c r="M299" s="50"/>
      <c r="N299" s="50"/>
      <c r="O299" s="50"/>
      <c r="P299" s="50"/>
      <c r="Q299" s="50"/>
      <c r="R299" s="50"/>
      <c r="S299" s="50"/>
      <c r="T299" s="50"/>
      <c r="U299" s="50"/>
      <c r="V299" s="50"/>
      <c r="W299" s="50"/>
      <c r="X299" s="50"/>
      <c r="Y299" s="50"/>
      <c r="Z299" s="50"/>
      <c r="AA299" s="50"/>
      <c r="AB299" s="50"/>
      <c r="AC299" s="50"/>
      <c r="AD299" s="50"/>
      <c r="AE299" s="50"/>
      <c r="AF299" s="50"/>
      <c r="AG299" s="50"/>
      <c r="AH299" s="50"/>
      <c r="AI299" s="50"/>
      <c r="AJ299" s="50"/>
      <c r="AK299" s="50"/>
      <c r="AL299" s="50"/>
    </row>
    <row r="300" ht="12.0" customHeight="1">
      <c r="A300" s="50"/>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0"/>
      <c r="AA300" s="50"/>
      <c r="AB300" s="50"/>
      <c r="AC300" s="50"/>
      <c r="AD300" s="50"/>
      <c r="AE300" s="50"/>
      <c r="AF300" s="50"/>
      <c r="AG300" s="50"/>
      <c r="AH300" s="50"/>
      <c r="AI300" s="50"/>
      <c r="AJ300" s="50"/>
      <c r="AK300" s="50"/>
      <c r="AL300" s="50"/>
    </row>
    <row r="301" ht="12.0" customHeight="1">
      <c r="A301" s="50"/>
      <c r="B301" s="50"/>
      <c r="C301" s="50"/>
      <c r="D301" s="50"/>
      <c r="E301" s="50"/>
      <c r="F301" s="50"/>
      <c r="G301" s="50"/>
      <c r="H301" s="50"/>
      <c r="I301" s="50"/>
      <c r="J301" s="50"/>
      <c r="K301" s="50"/>
      <c r="L301" s="50"/>
      <c r="M301" s="50"/>
      <c r="N301" s="50"/>
      <c r="O301" s="50"/>
      <c r="P301" s="50"/>
      <c r="Q301" s="50"/>
      <c r="R301" s="50"/>
      <c r="S301" s="50"/>
      <c r="T301" s="50"/>
      <c r="U301" s="50"/>
      <c r="V301" s="50"/>
      <c r="W301" s="50"/>
      <c r="X301" s="50"/>
      <c r="Y301" s="50"/>
      <c r="Z301" s="50"/>
      <c r="AA301" s="50"/>
      <c r="AB301" s="50"/>
      <c r="AC301" s="50"/>
      <c r="AD301" s="50"/>
      <c r="AE301" s="50"/>
      <c r="AF301" s="50"/>
      <c r="AG301" s="50"/>
      <c r="AH301" s="50"/>
      <c r="AI301" s="50"/>
      <c r="AJ301" s="50"/>
      <c r="AK301" s="50"/>
      <c r="AL301" s="50"/>
    </row>
    <row r="302" ht="12.0" customHeight="1">
      <c r="A302" s="50"/>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0"/>
      <c r="AH302" s="50"/>
      <c r="AI302" s="50"/>
      <c r="AJ302" s="50"/>
      <c r="AK302" s="50"/>
      <c r="AL302" s="50"/>
    </row>
    <row r="303" ht="12.0" customHeight="1">
      <c r="A303" s="50"/>
      <c r="B303" s="50"/>
      <c r="C303" s="50"/>
      <c r="D303" s="50"/>
      <c r="E303" s="50"/>
      <c r="F303" s="50"/>
      <c r="G303" s="50"/>
      <c r="H303" s="50"/>
      <c r="I303" s="50"/>
      <c r="J303" s="50"/>
      <c r="K303" s="50"/>
      <c r="L303" s="50"/>
      <c r="M303" s="50"/>
      <c r="N303" s="50"/>
      <c r="O303" s="50"/>
      <c r="P303" s="50"/>
      <c r="Q303" s="50"/>
      <c r="R303" s="50"/>
      <c r="S303" s="50"/>
      <c r="T303" s="50"/>
      <c r="U303" s="50"/>
      <c r="V303" s="50"/>
      <c r="W303" s="50"/>
      <c r="X303" s="50"/>
      <c r="Y303" s="50"/>
      <c r="Z303" s="50"/>
      <c r="AA303" s="50"/>
      <c r="AB303" s="50"/>
      <c r="AC303" s="50"/>
      <c r="AD303" s="50"/>
      <c r="AE303" s="50"/>
      <c r="AF303" s="50"/>
      <c r="AG303" s="50"/>
      <c r="AH303" s="50"/>
      <c r="AI303" s="50"/>
      <c r="AJ303" s="50"/>
      <c r="AK303" s="50"/>
      <c r="AL303" s="50"/>
    </row>
    <row r="304" ht="12.0" customHeight="1">
      <c r="A304" s="50"/>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0"/>
      <c r="AA304" s="50"/>
      <c r="AB304" s="50"/>
      <c r="AC304" s="50"/>
      <c r="AD304" s="50"/>
      <c r="AE304" s="50"/>
      <c r="AF304" s="50"/>
      <c r="AG304" s="50"/>
      <c r="AH304" s="50"/>
      <c r="AI304" s="50"/>
      <c r="AJ304" s="50"/>
      <c r="AK304" s="50"/>
      <c r="AL304" s="50"/>
    </row>
    <row r="305" ht="12.0" customHeight="1">
      <c r="A305" s="50"/>
      <c r="B305" s="50"/>
      <c r="C305" s="50"/>
      <c r="D305" s="50"/>
      <c r="E305" s="50"/>
      <c r="F305" s="50"/>
      <c r="G305" s="50"/>
      <c r="H305" s="50"/>
      <c r="I305" s="50"/>
      <c r="J305" s="50"/>
      <c r="K305" s="50"/>
      <c r="L305" s="50"/>
      <c r="M305" s="50"/>
      <c r="N305" s="50"/>
      <c r="O305" s="50"/>
      <c r="P305" s="50"/>
      <c r="Q305" s="50"/>
      <c r="R305" s="50"/>
      <c r="S305" s="50"/>
      <c r="T305" s="50"/>
      <c r="U305" s="50"/>
      <c r="V305" s="50"/>
      <c r="W305" s="50"/>
      <c r="X305" s="50"/>
      <c r="Y305" s="50"/>
      <c r="Z305" s="50"/>
      <c r="AA305" s="50"/>
      <c r="AB305" s="50"/>
      <c r="AC305" s="50"/>
      <c r="AD305" s="50"/>
      <c r="AE305" s="50"/>
      <c r="AF305" s="50"/>
      <c r="AG305" s="50"/>
      <c r="AH305" s="50"/>
      <c r="AI305" s="50"/>
      <c r="AJ305" s="50"/>
      <c r="AK305" s="50"/>
      <c r="AL305" s="50"/>
    </row>
    <row r="306" ht="12.0" customHeight="1">
      <c r="A306" s="5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c r="AA306" s="50"/>
      <c r="AB306" s="50"/>
      <c r="AC306" s="50"/>
      <c r="AD306" s="50"/>
      <c r="AE306" s="50"/>
      <c r="AF306" s="50"/>
      <c r="AG306" s="50"/>
      <c r="AH306" s="50"/>
      <c r="AI306" s="50"/>
      <c r="AJ306" s="50"/>
      <c r="AK306" s="50"/>
      <c r="AL306" s="50"/>
    </row>
    <row r="307" ht="12.0" customHeight="1">
      <c r="A307" s="50"/>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0"/>
      <c r="AL307" s="50"/>
    </row>
    <row r="308" ht="12.0" customHeight="1">
      <c r="A308" s="50"/>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row>
    <row r="309" ht="12.0" customHeight="1">
      <c r="A309" s="50"/>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row>
    <row r="310" ht="12.0" customHeight="1">
      <c r="A310" s="5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c r="AA310" s="50"/>
      <c r="AB310" s="50"/>
      <c r="AC310" s="50"/>
      <c r="AD310" s="50"/>
      <c r="AE310" s="50"/>
      <c r="AF310" s="50"/>
      <c r="AG310" s="50"/>
      <c r="AH310" s="50"/>
      <c r="AI310" s="50"/>
      <c r="AJ310" s="50"/>
      <c r="AK310" s="50"/>
      <c r="AL310" s="50"/>
    </row>
    <row r="311" ht="12.0" customHeight="1">
      <c r="A311" s="50"/>
      <c r="B311" s="50"/>
      <c r="C311" s="50"/>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row>
    <row r="312" ht="12.0" customHeight="1">
      <c r="A312" s="50"/>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0"/>
      <c r="AA312" s="50"/>
      <c r="AB312" s="50"/>
      <c r="AC312" s="50"/>
      <c r="AD312" s="50"/>
      <c r="AE312" s="50"/>
      <c r="AF312" s="50"/>
      <c r="AG312" s="50"/>
      <c r="AH312" s="50"/>
      <c r="AI312" s="50"/>
      <c r="AJ312" s="50"/>
      <c r="AK312" s="50"/>
      <c r="AL312" s="50"/>
    </row>
    <row r="313" ht="12.0" customHeight="1">
      <c r="A313" s="50"/>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0"/>
      <c r="AA313" s="50"/>
      <c r="AB313" s="50"/>
      <c r="AC313" s="50"/>
      <c r="AD313" s="50"/>
      <c r="AE313" s="50"/>
      <c r="AF313" s="50"/>
      <c r="AG313" s="50"/>
      <c r="AH313" s="50"/>
      <c r="AI313" s="50"/>
      <c r="AJ313" s="50"/>
      <c r="AK313" s="50"/>
      <c r="AL313" s="50"/>
    </row>
    <row r="314" ht="12.0" customHeight="1">
      <c r="A314" s="50"/>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0"/>
      <c r="AA314" s="50"/>
      <c r="AB314" s="50"/>
      <c r="AC314" s="50"/>
      <c r="AD314" s="50"/>
      <c r="AE314" s="50"/>
      <c r="AF314" s="50"/>
      <c r="AG314" s="50"/>
      <c r="AH314" s="50"/>
      <c r="AI314" s="50"/>
      <c r="AJ314" s="50"/>
      <c r="AK314" s="50"/>
      <c r="AL314" s="50"/>
    </row>
    <row r="315" ht="12.0" customHeight="1">
      <c r="A315" s="50"/>
      <c r="B315" s="50"/>
      <c r="C315" s="50"/>
      <c r="D315" s="50"/>
      <c r="E315" s="50"/>
      <c r="F315" s="50"/>
      <c r="G315" s="50"/>
      <c r="H315" s="50"/>
      <c r="I315" s="50"/>
      <c r="J315" s="50"/>
      <c r="K315" s="50"/>
      <c r="L315" s="50"/>
      <c r="M315" s="50"/>
      <c r="N315" s="50"/>
      <c r="O315" s="50"/>
      <c r="P315" s="50"/>
      <c r="Q315" s="50"/>
      <c r="R315" s="50"/>
      <c r="S315" s="50"/>
      <c r="T315" s="50"/>
      <c r="U315" s="50"/>
      <c r="V315" s="50"/>
      <c r="W315" s="50"/>
      <c r="X315" s="50"/>
      <c r="Y315" s="50"/>
      <c r="Z315" s="50"/>
      <c r="AA315" s="50"/>
      <c r="AB315" s="50"/>
      <c r="AC315" s="50"/>
      <c r="AD315" s="50"/>
      <c r="AE315" s="50"/>
      <c r="AF315" s="50"/>
      <c r="AG315" s="50"/>
      <c r="AH315" s="50"/>
      <c r="AI315" s="50"/>
      <c r="AJ315" s="50"/>
      <c r="AK315" s="50"/>
      <c r="AL315" s="50"/>
    </row>
    <row r="316" ht="12.0" customHeight="1">
      <c r="A316" s="50"/>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c r="AA316" s="50"/>
      <c r="AB316" s="50"/>
      <c r="AC316" s="50"/>
      <c r="AD316" s="50"/>
      <c r="AE316" s="50"/>
      <c r="AF316" s="50"/>
      <c r="AG316" s="50"/>
      <c r="AH316" s="50"/>
      <c r="AI316" s="50"/>
      <c r="AJ316" s="50"/>
      <c r="AK316" s="50"/>
      <c r="AL316" s="50"/>
    </row>
    <row r="317" ht="12.0" customHeight="1">
      <c r="A317" s="50"/>
      <c r="B317" s="50"/>
      <c r="C317" s="50"/>
      <c r="D317" s="50"/>
      <c r="E317" s="50"/>
      <c r="F317" s="50"/>
      <c r="G317" s="50"/>
      <c r="H317" s="50"/>
      <c r="I317" s="50"/>
      <c r="J317" s="50"/>
      <c r="K317" s="50"/>
      <c r="L317" s="50"/>
      <c r="M317" s="50"/>
      <c r="N317" s="50"/>
      <c r="O317" s="50"/>
      <c r="P317" s="50"/>
      <c r="Q317" s="50"/>
      <c r="R317" s="50"/>
      <c r="S317" s="50"/>
      <c r="T317" s="50"/>
      <c r="U317" s="50"/>
      <c r="V317" s="50"/>
      <c r="W317" s="50"/>
      <c r="X317" s="50"/>
      <c r="Y317" s="50"/>
      <c r="Z317" s="50"/>
      <c r="AA317" s="50"/>
      <c r="AB317" s="50"/>
      <c r="AC317" s="50"/>
      <c r="AD317" s="50"/>
      <c r="AE317" s="50"/>
      <c r="AF317" s="50"/>
      <c r="AG317" s="50"/>
      <c r="AH317" s="50"/>
      <c r="AI317" s="50"/>
      <c r="AJ317" s="50"/>
      <c r="AK317" s="50"/>
      <c r="AL317" s="50"/>
    </row>
    <row r="318" ht="12.0" customHeight="1">
      <c r="A318" s="50"/>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0"/>
      <c r="AA318" s="50"/>
      <c r="AB318" s="50"/>
      <c r="AC318" s="50"/>
      <c r="AD318" s="50"/>
      <c r="AE318" s="50"/>
      <c r="AF318" s="50"/>
      <c r="AG318" s="50"/>
      <c r="AH318" s="50"/>
      <c r="AI318" s="50"/>
      <c r="AJ318" s="50"/>
      <c r="AK318" s="50"/>
      <c r="AL318" s="50"/>
    </row>
    <row r="319" ht="12.0" customHeight="1">
      <c r="A319" s="50"/>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0"/>
      <c r="AA319" s="50"/>
      <c r="AB319" s="50"/>
      <c r="AC319" s="50"/>
      <c r="AD319" s="50"/>
      <c r="AE319" s="50"/>
      <c r="AF319" s="50"/>
      <c r="AG319" s="50"/>
      <c r="AH319" s="50"/>
      <c r="AI319" s="50"/>
      <c r="AJ319" s="50"/>
      <c r="AK319" s="50"/>
      <c r="AL319" s="50"/>
    </row>
    <row r="320" ht="12.0" customHeight="1">
      <c r="A320" s="50"/>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0"/>
      <c r="AA320" s="50"/>
      <c r="AB320" s="50"/>
      <c r="AC320" s="50"/>
      <c r="AD320" s="50"/>
      <c r="AE320" s="50"/>
      <c r="AF320" s="50"/>
      <c r="AG320" s="50"/>
      <c r="AH320" s="50"/>
      <c r="AI320" s="50"/>
      <c r="AJ320" s="50"/>
      <c r="AK320" s="50"/>
      <c r="AL320" s="50"/>
    </row>
    <row r="321" ht="12.0" customHeight="1">
      <c r="A321" s="50"/>
      <c r="B321" s="50"/>
      <c r="C321" s="50"/>
      <c r="D321" s="50"/>
      <c r="E321" s="50"/>
      <c r="F321" s="50"/>
      <c r="G321" s="50"/>
      <c r="H321" s="50"/>
      <c r="I321" s="50"/>
      <c r="J321" s="50"/>
      <c r="K321" s="50"/>
      <c r="L321" s="50"/>
      <c r="M321" s="50"/>
      <c r="N321" s="50"/>
      <c r="O321" s="50"/>
      <c r="P321" s="50"/>
      <c r="Q321" s="50"/>
      <c r="R321" s="50"/>
      <c r="S321" s="50"/>
      <c r="T321" s="50"/>
      <c r="U321" s="50"/>
      <c r="V321" s="50"/>
      <c r="W321" s="50"/>
      <c r="X321" s="50"/>
      <c r="Y321" s="50"/>
      <c r="Z321" s="50"/>
      <c r="AA321" s="50"/>
      <c r="AB321" s="50"/>
      <c r="AC321" s="50"/>
      <c r="AD321" s="50"/>
      <c r="AE321" s="50"/>
      <c r="AF321" s="50"/>
      <c r="AG321" s="50"/>
      <c r="AH321" s="50"/>
      <c r="AI321" s="50"/>
      <c r="AJ321" s="50"/>
      <c r="AK321" s="50"/>
      <c r="AL321" s="50"/>
    </row>
    <row r="322" ht="12.0" customHeight="1">
      <c r="A322" s="50"/>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row>
    <row r="323" ht="12.0" customHeight="1">
      <c r="A323" s="50"/>
      <c r="B323" s="50"/>
      <c r="C323" s="50"/>
      <c r="D323" s="50"/>
      <c r="E323" s="50"/>
      <c r="F323" s="50"/>
      <c r="G323" s="50"/>
      <c r="H323" s="50"/>
      <c r="I323" s="50"/>
      <c r="J323" s="50"/>
      <c r="K323" s="50"/>
      <c r="L323" s="50"/>
      <c r="M323" s="50"/>
      <c r="N323" s="50"/>
      <c r="O323" s="50"/>
      <c r="P323" s="50"/>
      <c r="Q323" s="50"/>
      <c r="R323" s="50"/>
      <c r="S323" s="50"/>
      <c r="T323" s="50"/>
      <c r="U323" s="50"/>
      <c r="V323" s="50"/>
      <c r="W323" s="50"/>
      <c r="X323" s="50"/>
      <c r="Y323" s="50"/>
      <c r="Z323" s="50"/>
      <c r="AA323" s="50"/>
      <c r="AB323" s="50"/>
      <c r="AC323" s="50"/>
      <c r="AD323" s="50"/>
      <c r="AE323" s="50"/>
      <c r="AF323" s="50"/>
      <c r="AG323" s="50"/>
      <c r="AH323" s="50"/>
      <c r="AI323" s="50"/>
      <c r="AJ323" s="50"/>
      <c r="AK323" s="50"/>
      <c r="AL323" s="50"/>
    </row>
    <row r="324" ht="12.0" customHeight="1">
      <c r="A324" s="50"/>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0"/>
      <c r="AA324" s="50"/>
      <c r="AB324" s="50"/>
      <c r="AC324" s="50"/>
      <c r="AD324" s="50"/>
      <c r="AE324" s="50"/>
      <c r="AF324" s="50"/>
      <c r="AG324" s="50"/>
      <c r="AH324" s="50"/>
      <c r="AI324" s="50"/>
      <c r="AJ324" s="50"/>
      <c r="AK324" s="50"/>
      <c r="AL324" s="50"/>
    </row>
    <row r="325" ht="12.0" customHeight="1">
      <c r="A325" s="50"/>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row>
    <row r="326" ht="12.0" customHeight="1">
      <c r="A326" s="50"/>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row>
    <row r="327" ht="12.0" customHeight="1">
      <c r="A327" s="50"/>
      <c r="B327" s="50"/>
      <c r="C327" s="50"/>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row>
    <row r="328" ht="12.0" customHeight="1">
      <c r="A328" s="50"/>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0"/>
      <c r="AA328" s="50"/>
      <c r="AB328" s="50"/>
      <c r="AC328" s="50"/>
      <c r="AD328" s="50"/>
      <c r="AE328" s="50"/>
      <c r="AF328" s="50"/>
      <c r="AG328" s="50"/>
      <c r="AH328" s="50"/>
      <c r="AI328" s="50"/>
      <c r="AJ328" s="50"/>
      <c r="AK328" s="50"/>
      <c r="AL328" s="50"/>
    </row>
    <row r="329" ht="12.0" customHeight="1">
      <c r="A329" s="50"/>
      <c r="B329" s="50"/>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0"/>
      <c r="AA329" s="50"/>
      <c r="AB329" s="50"/>
      <c r="AC329" s="50"/>
      <c r="AD329" s="50"/>
      <c r="AE329" s="50"/>
      <c r="AF329" s="50"/>
      <c r="AG329" s="50"/>
      <c r="AH329" s="50"/>
      <c r="AI329" s="50"/>
      <c r="AJ329" s="50"/>
      <c r="AK329" s="50"/>
      <c r="AL329" s="50"/>
    </row>
    <row r="330" ht="12.0" customHeight="1">
      <c r="A330" s="50"/>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0"/>
      <c r="AA330" s="50"/>
      <c r="AB330" s="50"/>
      <c r="AC330" s="50"/>
      <c r="AD330" s="50"/>
      <c r="AE330" s="50"/>
      <c r="AF330" s="50"/>
      <c r="AG330" s="50"/>
      <c r="AH330" s="50"/>
      <c r="AI330" s="50"/>
      <c r="AJ330" s="50"/>
      <c r="AK330" s="50"/>
      <c r="AL330" s="50"/>
    </row>
    <row r="331" ht="12.0" customHeight="1">
      <c r="A331" s="50"/>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c r="AC331" s="50"/>
      <c r="AD331" s="50"/>
      <c r="AE331" s="50"/>
      <c r="AF331" s="50"/>
      <c r="AG331" s="50"/>
      <c r="AH331" s="50"/>
      <c r="AI331" s="50"/>
      <c r="AJ331" s="50"/>
      <c r="AK331" s="50"/>
      <c r="AL331" s="50"/>
    </row>
    <row r="332" ht="12.0" customHeight="1">
      <c r="A332" s="50"/>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0"/>
      <c r="AA332" s="50"/>
      <c r="AB332" s="50"/>
      <c r="AC332" s="50"/>
      <c r="AD332" s="50"/>
      <c r="AE332" s="50"/>
      <c r="AF332" s="50"/>
      <c r="AG332" s="50"/>
      <c r="AH332" s="50"/>
      <c r="AI332" s="50"/>
      <c r="AJ332" s="50"/>
      <c r="AK332" s="50"/>
      <c r="AL332" s="50"/>
    </row>
    <row r="333" ht="12.0" customHeight="1">
      <c r="A333" s="50"/>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0"/>
      <c r="AA333" s="50"/>
      <c r="AB333" s="50"/>
      <c r="AC333" s="50"/>
      <c r="AD333" s="50"/>
      <c r="AE333" s="50"/>
      <c r="AF333" s="50"/>
      <c r="AG333" s="50"/>
      <c r="AH333" s="50"/>
      <c r="AI333" s="50"/>
      <c r="AJ333" s="50"/>
      <c r="AK333" s="50"/>
      <c r="AL333" s="50"/>
    </row>
    <row r="334" ht="12.0" customHeight="1">
      <c r="A334" s="50"/>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0"/>
      <c r="AA334" s="50"/>
      <c r="AB334" s="50"/>
      <c r="AC334" s="50"/>
      <c r="AD334" s="50"/>
      <c r="AE334" s="50"/>
      <c r="AF334" s="50"/>
      <c r="AG334" s="50"/>
      <c r="AH334" s="50"/>
      <c r="AI334" s="50"/>
      <c r="AJ334" s="50"/>
      <c r="AK334" s="50"/>
      <c r="AL334" s="50"/>
    </row>
    <row r="335" ht="12.0" customHeight="1">
      <c r="A335" s="50"/>
      <c r="B335" s="50"/>
      <c r="C335" s="50"/>
      <c r="D335" s="50"/>
      <c r="E335" s="50"/>
      <c r="F335" s="50"/>
      <c r="G335" s="50"/>
      <c r="H335" s="50"/>
      <c r="I335" s="50"/>
      <c r="J335" s="50"/>
      <c r="K335" s="50"/>
      <c r="L335" s="50"/>
      <c r="M335" s="50"/>
      <c r="N335" s="50"/>
      <c r="O335" s="50"/>
      <c r="P335" s="50"/>
      <c r="Q335" s="50"/>
      <c r="R335" s="50"/>
      <c r="S335" s="50"/>
      <c r="T335" s="50"/>
      <c r="U335" s="50"/>
      <c r="V335" s="50"/>
      <c r="W335" s="50"/>
      <c r="X335" s="50"/>
      <c r="Y335" s="50"/>
      <c r="Z335" s="50"/>
      <c r="AA335" s="50"/>
      <c r="AB335" s="50"/>
      <c r="AC335" s="50"/>
      <c r="AD335" s="50"/>
      <c r="AE335" s="50"/>
      <c r="AF335" s="50"/>
      <c r="AG335" s="50"/>
      <c r="AH335" s="50"/>
      <c r="AI335" s="50"/>
      <c r="AJ335" s="50"/>
      <c r="AK335" s="50"/>
      <c r="AL335" s="50"/>
    </row>
    <row r="336" ht="12.0" customHeight="1">
      <c r="A336" s="50"/>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0"/>
      <c r="AA336" s="50"/>
      <c r="AB336" s="50"/>
      <c r="AC336" s="50"/>
      <c r="AD336" s="50"/>
      <c r="AE336" s="50"/>
      <c r="AF336" s="50"/>
      <c r="AG336" s="50"/>
      <c r="AH336" s="50"/>
      <c r="AI336" s="50"/>
      <c r="AJ336" s="50"/>
      <c r="AK336" s="50"/>
      <c r="AL336" s="50"/>
    </row>
    <row r="337" ht="12.0" customHeight="1">
      <c r="A337" s="50"/>
      <c r="B337" s="50"/>
      <c r="C337" s="50"/>
      <c r="D337" s="50"/>
      <c r="E337" s="50"/>
      <c r="F337" s="50"/>
      <c r="G337" s="50"/>
      <c r="H337" s="50"/>
      <c r="I337" s="50"/>
      <c r="J337" s="50"/>
      <c r="K337" s="50"/>
      <c r="L337" s="50"/>
      <c r="M337" s="50"/>
      <c r="N337" s="50"/>
      <c r="O337" s="50"/>
      <c r="P337" s="50"/>
      <c r="Q337" s="50"/>
      <c r="R337" s="50"/>
      <c r="S337" s="50"/>
      <c r="T337" s="50"/>
      <c r="U337" s="50"/>
      <c r="V337" s="50"/>
      <c r="W337" s="50"/>
      <c r="X337" s="50"/>
      <c r="Y337" s="50"/>
      <c r="Z337" s="50"/>
      <c r="AA337" s="50"/>
      <c r="AB337" s="50"/>
      <c r="AC337" s="50"/>
      <c r="AD337" s="50"/>
      <c r="AE337" s="50"/>
      <c r="AF337" s="50"/>
      <c r="AG337" s="50"/>
      <c r="AH337" s="50"/>
      <c r="AI337" s="50"/>
      <c r="AJ337" s="50"/>
      <c r="AK337" s="50"/>
      <c r="AL337" s="50"/>
    </row>
    <row r="338" ht="12.0" customHeight="1">
      <c r="A338" s="50"/>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0"/>
      <c r="AA338" s="50"/>
      <c r="AB338" s="50"/>
      <c r="AC338" s="50"/>
      <c r="AD338" s="50"/>
      <c r="AE338" s="50"/>
      <c r="AF338" s="50"/>
      <c r="AG338" s="50"/>
      <c r="AH338" s="50"/>
      <c r="AI338" s="50"/>
      <c r="AJ338" s="50"/>
      <c r="AK338" s="50"/>
      <c r="AL338" s="50"/>
    </row>
    <row r="339" ht="12.0" customHeight="1">
      <c r="A339" s="50"/>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0"/>
      <c r="AA339" s="50"/>
      <c r="AB339" s="50"/>
      <c r="AC339" s="50"/>
      <c r="AD339" s="50"/>
      <c r="AE339" s="50"/>
      <c r="AF339" s="50"/>
      <c r="AG339" s="50"/>
      <c r="AH339" s="50"/>
      <c r="AI339" s="50"/>
      <c r="AJ339" s="50"/>
      <c r="AK339" s="50"/>
      <c r="AL339" s="50"/>
    </row>
    <row r="340" ht="12.0" customHeight="1">
      <c r="A340" s="50"/>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0"/>
      <c r="AA340" s="50"/>
      <c r="AB340" s="50"/>
      <c r="AC340" s="50"/>
      <c r="AD340" s="50"/>
      <c r="AE340" s="50"/>
      <c r="AF340" s="50"/>
      <c r="AG340" s="50"/>
      <c r="AH340" s="50"/>
      <c r="AI340" s="50"/>
      <c r="AJ340" s="50"/>
      <c r="AK340" s="50"/>
      <c r="AL340" s="50"/>
    </row>
    <row r="341" ht="12.0" customHeight="1">
      <c r="A341" s="50"/>
      <c r="B341" s="50"/>
      <c r="C341" s="50"/>
      <c r="D341" s="50"/>
      <c r="E341" s="50"/>
      <c r="F341" s="50"/>
      <c r="G341" s="50"/>
      <c r="H341" s="50"/>
      <c r="I341" s="50"/>
      <c r="J341" s="50"/>
      <c r="K341" s="50"/>
      <c r="L341" s="50"/>
      <c r="M341" s="50"/>
      <c r="N341" s="50"/>
      <c r="O341" s="50"/>
      <c r="P341" s="50"/>
      <c r="Q341" s="50"/>
      <c r="R341" s="50"/>
      <c r="S341" s="50"/>
      <c r="T341" s="50"/>
      <c r="U341" s="50"/>
      <c r="V341" s="50"/>
      <c r="W341" s="50"/>
      <c r="X341" s="50"/>
      <c r="Y341" s="50"/>
      <c r="Z341" s="50"/>
      <c r="AA341" s="50"/>
      <c r="AB341" s="50"/>
      <c r="AC341" s="50"/>
      <c r="AD341" s="50"/>
      <c r="AE341" s="50"/>
      <c r="AF341" s="50"/>
      <c r="AG341" s="50"/>
      <c r="AH341" s="50"/>
      <c r="AI341" s="50"/>
      <c r="AJ341" s="50"/>
      <c r="AK341" s="50"/>
      <c r="AL341" s="50"/>
    </row>
    <row r="342" ht="12.0" customHeight="1">
      <c r="A342" s="50"/>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0"/>
      <c r="AA342" s="50"/>
      <c r="AB342" s="50"/>
      <c r="AC342" s="50"/>
      <c r="AD342" s="50"/>
      <c r="AE342" s="50"/>
      <c r="AF342" s="50"/>
      <c r="AG342" s="50"/>
      <c r="AH342" s="50"/>
      <c r="AI342" s="50"/>
      <c r="AJ342" s="50"/>
      <c r="AK342" s="50"/>
      <c r="AL342" s="50"/>
    </row>
    <row r="343" ht="12.0" customHeight="1">
      <c r="A343" s="50"/>
      <c r="B343" s="50"/>
      <c r="C343" s="50"/>
      <c r="D343" s="50"/>
      <c r="E343" s="50"/>
      <c r="F343" s="50"/>
      <c r="G343" s="50"/>
      <c r="H343" s="50"/>
      <c r="I343" s="50"/>
      <c r="J343" s="50"/>
      <c r="K343" s="50"/>
      <c r="L343" s="50"/>
      <c r="M343" s="50"/>
      <c r="N343" s="50"/>
      <c r="O343" s="50"/>
      <c r="P343" s="50"/>
      <c r="Q343" s="50"/>
      <c r="R343" s="50"/>
      <c r="S343" s="50"/>
      <c r="T343" s="50"/>
      <c r="U343" s="50"/>
      <c r="V343" s="50"/>
      <c r="W343" s="50"/>
      <c r="X343" s="50"/>
      <c r="Y343" s="50"/>
      <c r="Z343" s="50"/>
      <c r="AA343" s="50"/>
      <c r="AB343" s="50"/>
      <c r="AC343" s="50"/>
      <c r="AD343" s="50"/>
      <c r="AE343" s="50"/>
      <c r="AF343" s="50"/>
      <c r="AG343" s="50"/>
      <c r="AH343" s="50"/>
      <c r="AI343" s="50"/>
      <c r="AJ343" s="50"/>
      <c r="AK343" s="50"/>
      <c r="AL343" s="50"/>
    </row>
    <row r="344" ht="12.0" customHeight="1">
      <c r="A344" s="50"/>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row>
    <row r="345" ht="12.0" customHeight="1">
      <c r="A345" s="50"/>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row>
    <row r="346" ht="12.0" customHeight="1">
      <c r="A346" s="50"/>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0"/>
      <c r="AA346" s="50"/>
      <c r="AB346" s="50"/>
      <c r="AC346" s="50"/>
      <c r="AD346" s="50"/>
      <c r="AE346" s="50"/>
      <c r="AF346" s="50"/>
      <c r="AG346" s="50"/>
      <c r="AH346" s="50"/>
      <c r="AI346" s="50"/>
      <c r="AJ346" s="50"/>
      <c r="AK346" s="50"/>
      <c r="AL346" s="50"/>
    </row>
    <row r="347" ht="12.0" customHeight="1">
      <c r="A347" s="50"/>
      <c r="B347" s="50"/>
      <c r="C347" s="50"/>
      <c r="D347" s="50"/>
      <c r="E347" s="50"/>
      <c r="F347" s="50"/>
      <c r="G347" s="50"/>
      <c r="H347" s="50"/>
      <c r="I347" s="50"/>
      <c r="J347" s="50"/>
      <c r="K347" s="50"/>
      <c r="L347" s="50"/>
      <c r="M347" s="50"/>
      <c r="N347" s="50"/>
      <c r="O347" s="50"/>
      <c r="P347" s="50"/>
      <c r="Q347" s="50"/>
      <c r="R347" s="50"/>
      <c r="S347" s="50"/>
      <c r="T347" s="50"/>
      <c r="U347" s="50"/>
      <c r="V347" s="50"/>
      <c r="W347" s="50"/>
      <c r="X347" s="50"/>
      <c r="Y347" s="50"/>
      <c r="Z347" s="50"/>
      <c r="AA347" s="50"/>
      <c r="AB347" s="50"/>
      <c r="AC347" s="50"/>
      <c r="AD347" s="50"/>
      <c r="AE347" s="50"/>
      <c r="AF347" s="50"/>
      <c r="AG347" s="50"/>
      <c r="AH347" s="50"/>
      <c r="AI347" s="50"/>
      <c r="AJ347" s="50"/>
      <c r="AK347" s="50"/>
      <c r="AL347" s="50"/>
    </row>
    <row r="348" ht="12.0" customHeight="1">
      <c r="A348" s="50"/>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0"/>
      <c r="AA348" s="50"/>
      <c r="AB348" s="50"/>
      <c r="AC348" s="50"/>
      <c r="AD348" s="50"/>
      <c r="AE348" s="50"/>
      <c r="AF348" s="50"/>
      <c r="AG348" s="50"/>
      <c r="AH348" s="50"/>
      <c r="AI348" s="50"/>
      <c r="AJ348" s="50"/>
      <c r="AK348" s="50"/>
      <c r="AL348" s="50"/>
    </row>
    <row r="349" ht="12.0" customHeight="1">
      <c r="A349" s="50"/>
      <c r="B349" s="50"/>
      <c r="C349" s="50"/>
      <c r="D349" s="50"/>
      <c r="E349" s="50"/>
      <c r="F349" s="50"/>
      <c r="G349" s="50"/>
      <c r="H349" s="50"/>
      <c r="I349" s="50"/>
      <c r="J349" s="50"/>
      <c r="K349" s="50"/>
      <c r="L349" s="50"/>
      <c r="M349" s="50"/>
      <c r="N349" s="50"/>
      <c r="O349" s="50"/>
      <c r="P349" s="50"/>
      <c r="Q349" s="50"/>
      <c r="R349" s="50"/>
      <c r="S349" s="50"/>
      <c r="T349" s="50"/>
      <c r="U349" s="50"/>
      <c r="V349" s="50"/>
      <c r="W349" s="50"/>
      <c r="X349" s="50"/>
      <c r="Y349" s="50"/>
      <c r="Z349" s="50"/>
      <c r="AA349" s="50"/>
      <c r="AB349" s="50"/>
      <c r="AC349" s="50"/>
      <c r="AD349" s="50"/>
      <c r="AE349" s="50"/>
      <c r="AF349" s="50"/>
      <c r="AG349" s="50"/>
      <c r="AH349" s="50"/>
      <c r="AI349" s="50"/>
      <c r="AJ349" s="50"/>
      <c r="AK349" s="50"/>
      <c r="AL349" s="50"/>
    </row>
    <row r="350" ht="12.0" customHeight="1">
      <c r="A350" s="50"/>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0"/>
      <c r="AA350" s="50"/>
      <c r="AB350" s="50"/>
      <c r="AC350" s="50"/>
      <c r="AD350" s="50"/>
      <c r="AE350" s="50"/>
      <c r="AF350" s="50"/>
      <c r="AG350" s="50"/>
      <c r="AH350" s="50"/>
      <c r="AI350" s="50"/>
      <c r="AJ350" s="50"/>
      <c r="AK350" s="50"/>
      <c r="AL350" s="50"/>
    </row>
    <row r="351" ht="12.0" customHeight="1">
      <c r="A351" s="50"/>
      <c r="B351" s="50"/>
      <c r="C351" s="50"/>
      <c r="D351" s="50"/>
      <c r="E351" s="50"/>
      <c r="F351" s="50"/>
      <c r="G351" s="50"/>
      <c r="H351" s="50"/>
      <c r="I351" s="50"/>
      <c r="J351" s="50"/>
      <c r="K351" s="50"/>
      <c r="L351" s="50"/>
      <c r="M351" s="50"/>
      <c r="N351" s="50"/>
      <c r="O351" s="50"/>
      <c r="P351" s="50"/>
      <c r="Q351" s="50"/>
      <c r="R351" s="50"/>
      <c r="S351" s="50"/>
      <c r="T351" s="50"/>
      <c r="U351" s="50"/>
      <c r="V351" s="50"/>
      <c r="W351" s="50"/>
      <c r="X351" s="50"/>
      <c r="Y351" s="50"/>
      <c r="Z351" s="50"/>
      <c r="AA351" s="50"/>
      <c r="AB351" s="50"/>
      <c r="AC351" s="50"/>
      <c r="AD351" s="50"/>
      <c r="AE351" s="50"/>
      <c r="AF351" s="50"/>
      <c r="AG351" s="50"/>
      <c r="AH351" s="50"/>
      <c r="AI351" s="50"/>
      <c r="AJ351" s="50"/>
      <c r="AK351" s="50"/>
      <c r="AL351" s="50"/>
    </row>
    <row r="352" ht="12.0" customHeight="1">
      <c r="A352" s="50"/>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0"/>
      <c r="AA352" s="50"/>
      <c r="AB352" s="50"/>
      <c r="AC352" s="50"/>
      <c r="AD352" s="50"/>
      <c r="AE352" s="50"/>
      <c r="AF352" s="50"/>
      <c r="AG352" s="50"/>
      <c r="AH352" s="50"/>
      <c r="AI352" s="50"/>
      <c r="AJ352" s="50"/>
      <c r="AK352" s="50"/>
      <c r="AL352" s="50"/>
    </row>
    <row r="353" ht="12.0" customHeight="1">
      <c r="A353" s="50"/>
      <c r="B353" s="50"/>
      <c r="C353" s="50"/>
      <c r="D353" s="50"/>
      <c r="E353" s="50"/>
      <c r="F353" s="50"/>
      <c r="G353" s="50"/>
      <c r="H353" s="50"/>
      <c r="I353" s="50"/>
      <c r="J353" s="50"/>
      <c r="K353" s="50"/>
      <c r="L353" s="50"/>
      <c r="M353" s="50"/>
      <c r="N353" s="50"/>
      <c r="O353" s="50"/>
      <c r="P353" s="50"/>
      <c r="Q353" s="50"/>
      <c r="R353" s="50"/>
      <c r="S353" s="50"/>
      <c r="T353" s="50"/>
      <c r="U353" s="50"/>
      <c r="V353" s="50"/>
      <c r="W353" s="50"/>
      <c r="X353" s="50"/>
      <c r="Y353" s="50"/>
      <c r="Z353" s="50"/>
      <c r="AA353" s="50"/>
      <c r="AB353" s="50"/>
      <c r="AC353" s="50"/>
      <c r="AD353" s="50"/>
      <c r="AE353" s="50"/>
      <c r="AF353" s="50"/>
      <c r="AG353" s="50"/>
      <c r="AH353" s="50"/>
      <c r="AI353" s="50"/>
      <c r="AJ353" s="50"/>
      <c r="AK353" s="50"/>
      <c r="AL353" s="50"/>
    </row>
    <row r="354" ht="12.0" customHeight="1">
      <c r="A354" s="50"/>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0"/>
      <c r="AA354" s="50"/>
      <c r="AB354" s="50"/>
      <c r="AC354" s="50"/>
      <c r="AD354" s="50"/>
      <c r="AE354" s="50"/>
      <c r="AF354" s="50"/>
      <c r="AG354" s="50"/>
      <c r="AH354" s="50"/>
      <c r="AI354" s="50"/>
      <c r="AJ354" s="50"/>
      <c r="AK354" s="50"/>
      <c r="AL354" s="50"/>
    </row>
    <row r="355" ht="12.0" customHeight="1">
      <c r="A355" s="50"/>
      <c r="B355" s="50"/>
      <c r="C355" s="50"/>
      <c r="D355" s="50"/>
      <c r="E355" s="50"/>
      <c r="F355" s="50"/>
      <c r="G355" s="50"/>
      <c r="H355" s="50"/>
      <c r="I355" s="50"/>
      <c r="J355" s="50"/>
      <c r="K355" s="50"/>
      <c r="L355" s="50"/>
      <c r="M355" s="50"/>
      <c r="N355" s="50"/>
      <c r="O355" s="50"/>
      <c r="P355" s="50"/>
      <c r="Q355" s="50"/>
      <c r="R355" s="50"/>
      <c r="S355" s="50"/>
      <c r="T355" s="50"/>
      <c r="U355" s="50"/>
      <c r="V355" s="50"/>
      <c r="W355" s="50"/>
      <c r="X355" s="50"/>
      <c r="Y355" s="50"/>
      <c r="Z355" s="50"/>
      <c r="AA355" s="50"/>
      <c r="AB355" s="50"/>
      <c r="AC355" s="50"/>
      <c r="AD355" s="50"/>
      <c r="AE355" s="50"/>
      <c r="AF355" s="50"/>
      <c r="AG355" s="50"/>
      <c r="AH355" s="50"/>
      <c r="AI355" s="50"/>
      <c r="AJ355" s="50"/>
      <c r="AK355" s="50"/>
      <c r="AL355" s="50"/>
    </row>
    <row r="356" ht="12.0" customHeight="1">
      <c r="A356" s="50"/>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0"/>
      <c r="AA356" s="50"/>
      <c r="AB356" s="50"/>
      <c r="AC356" s="50"/>
      <c r="AD356" s="50"/>
      <c r="AE356" s="50"/>
      <c r="AF356" s="50"/>
      <c r="AG356" s="50"/>
      <c r="AH356" s="50"/>
      <c r="AI356" s="50"/>
      <c r="AJ356" s="50"/>
      <c r="AK356" s="50"/>
      <c r="AL356" s="50"/>
    </row>
    <row r="357" ht="12.0" customHeight="1">
      <c r="A357" s="50"/>
      <c r="B357" s="50"/>
      <c r="C357" s="50"/>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row>
    <row r="358" ht="12.0" customHeight="1">
      <c r="A358" s="50"/>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0"/>
      <c r="AA358" s="50"/>
      <c r="AB358" s="50"/>
      <c r="AC358" s="50"/>
      <c r="AD358" s="50"/>
      <c r="AE358" s="50"/>
      <c r="AF358" s="50"/>
      <c r="AG358" s="50"/>
      <c r="AH358" s="50"/>
      <c r="AI358" s="50"/>
      <c r="AJ358" s="50"/>
      <c r="AK358" s="50"/>
      <c r="AL358" s="50"/>
    </row>
    <row r="359" ht="12.0" customHeight="1">
      <c r="A359" s="50"/>
      <c r="B359" s="50"/>
      <c r="C359" s="50"/>
      <c r="D359" s="50"/>
      <c r="E359" s="50"/>
      <c r="F359" s="50"/>
      <c r="G359" s="50"/>
      <c r="H359" s="50"/>
      <c r="I359" s="50"/>
      <c r="J359" s="50"/>
      <c r="K359" s="50"/>
      <c r="L359" s="50"/>
      <c r="M359" s="50"/>
      <c r="N359" s="50"/>
      <c r="O359" s="50"/>
      <c r="P359" s="50"/>
      <c r="Q359" s="50"/>
      <c r="R359" s="50"/>
      <c r="S359" s="50"/>
      <c r="T359" s="50"/>
      <c r="U359" s="50"/>
      <c r="V359" s="50"/>
      <c r="W359" s="50"/>
      <c r="X359" s="50"/>
      <c r="Y359" s="50"/>
      <c r="Z359" s="50"/>
      <c r="AA359" s="50"/>
      <c r="AB359" s="50"/>
      <c r="AC359" s="50"/>
      <c r="AD359" s="50"/>
      <c r="AE359" s="50"/>
      <c r="AF359" s="50"/>
      <c r="AG359" s="50"/>
      <c r="AH359" s="50"/>
      <c r="AI359" s="50"/>
      <c r="AJ359" s="50"/>
      <c r="AK359" s="50"/>
      <c r="AL359" s="50"/>
    </row>
    <row r="360" ht="12.0" customHeight="1">
      <c r="A360" s="50"/>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row>
    <row r="361" ht="12.0" customHeight="1">
      <c r="A361" s="50"/>
      <c r="B361" s="50"/>
      <c r="C361" s="50"/>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row>
    <row r="362" ht="12.0" customHeight="1">
      <c r="A362" s="50"/>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row>
    <row r="363" ht="12.0" customHeight="1">
      <c r="A363" s="50"/>
      <c r="B363" s="50"/>
      <c r="C363" s="50"/>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row>
    <row r="364" ht="12.0" customHeight="1">
      <c r="A364" s="50"/>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row>
    <row r="365" ht="12.0" customHeight="1">
      <c r="A365" s="50"/>
      <c r="B365" s="50"/>
      <c r="C365" s="50"/>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row>
    <row r="366" ht="12.0" customHeight="1">
      <c r="A366" s="50"/>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row>
    <row r="367" ht="12.0" customHeight="1">
      <c r="A367" s="50"/>
      <c r="B367" s="50"/>
      <c r="C367" s="50"/>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row>
    <row r="368" ht="12.0" customHeight="1">
      <c r="A368" s="50"/>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row>
    <row r="369" ht="12.0" customHeight="1">
      <c r="A369" s="50"/>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row>
    <row r="370" ht="12.0" customHeight="1">
      <c r="A370" s="50"/>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row>
    <row r="371" ht="12.0" customHeight="1">
      <c r="A371" s="50"/>
      <c r="B371" s="50"/>
      <c r="C371" s="50"/>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row>
    <row r="372" ht="12.0" customHeight="1">
      <c r="A372" s="50"/>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row>
    <row r="373" ht="12.0" customHeight="1">
      <c r="A373" s="50"/>
      <c r="B373" s="50"/>
      <c r="C373" s="50"/>
      <c r="D373" s="50"/>
      <c r="E373" s="50"/>
      <c r="F373" s="50"/>
      <c r="G373" s="50"/>
      <c r="H373" s="50"/>
      <c r="I373" s="50"/>
      <c r="J373" s="50"/>
      <c r="K373" s="50"/>
      <c r="L373" s="50"/>
      <c r="M373" s="50"/>
      <c r="N373" s="50"/>
      <c r="O373" s="50"/>
      <c r="P373" s="50"/>
      <c r="Q373" s="50"/>
      <c r="R373" s="50"/>
      <c r="S373" s="50"/>
      <c r="T373" s="50"/>
      <c r="U373" s="50"/>
      <c r="V373" s="50"/>
      <c r="W373" s="50"/>
      <c r="X373" s="50"/>
      <c r="Y373" s="50"/>
      <c r="Z373" s="50"/>
      <c r="AA373" s="50"/>
      <c r="AB373" s="50"/>
      <c r="AC373" s="50"/>
      <c r="AD373" s="50"/>
      <c r="AE373" s="50"/>
      <c r="AF373" s="50"/>
      <c r="AG373" s="50"/>
      <c r="AH373" s="50"/>
      <c r="AI373" s="50"/>
      <c r="AJ373" s="50"/>
      <c r="AK373" s="50"/>
      <c r="AL373" s="50"/>
    </row>
    <row r="374" ht="12.0" customHeight="1">
      <c r="A374" s="50"/>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0"/>
      <c r="AA374" s="50"/>
      <c r="AB374" s="50"/>
      <c r="AC374" s="50"/>
      <c r="AD374" s="50"/>
      <c r="AE374" s="50"/>
      <c r="AF374" s="50"/>
      <c r="AG374" s="50"/>
      <c r="AH374" s="50"/>
      <c r="AI374" s="50"/>
      <c r="AJ374" s="50"/>
      <c r="AK374" s="50"/>
      <c r="AL374" s="50"/>
    </row>
    <row r="375" ht="12.0" customHeight="1">
      <c r="A375" s="50"/>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0"/>
      <c r="AA375" s="50"/>
      <c r="AB375" s="50"/>
      <c r="AC375" s="50"/>
      <c r="AD375" s="50"/>
      <c r="AE375" s="50"/>
      <c r="AF375" s="50"/>
      <c r="AG375" s="50"/>
      <c r="AH375" s="50"/>
      <c r="AI375" s="50"/>
      <c r="AJ375" s="50"/>
      <c r="AK375" s="50"/>
      <c r="AL375" s="50"/>
    </row>
    <row r="376" ht="12.0" customHeight="1">
      <c r="A376" s="50"/>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0"/>
      <c r="AA376" s="50"/>
      <c r="AB376" s="50"/>
      <c r="AC376" s="50"/>
      <c r="AD376" s="50"/>
      <c r="AE376" s="50"/>
      <c r="AF376" s="50"/>
      <c r="AG376" s="50"/>
      <c r="AH376" s="50"/>
      <c r="AI376" s="50"/>
      <c r="AJ376" s="50"/>
      <c r="AK376" s="50"/>
      <c r="AL376" s="50"/>
    </row>
    <row r="377" ht="12.0" customHeight="1">
      <c r="A377" s="50"/>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row>
    <row r="378" ht="12.0" customHeight="1">
      <c r="A378" s="5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row>
    <row r="379" ht="12.0" customHeight="1">
      <c r="A379" s="50"/>
      <c r="B379" s="50"/>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row>
    <row r="380" ht="12.0" customHeight="1">
      <c r="A380" s="5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c r="AA380" s="50"/>
      <c r="AB380" s="50"/>
      <c r="AC380" s="50"/>
      <c r="AD380" s="50"/>
      <c r="AE380" s="50"/>
      <c r="AF380" s="50"/>
      <c r="AG380" s="50"/>
      <c r="AH380" s="50"/>
      <c r="AI380" s="50"/>
      <c r="AJ380" s="50"/>
      <c r="AK380" s="50"/>
      <c r="AL380" s="50"/>
    </row>
    <row r="381" ht="12.0" customHeight="1">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c r="AA381" s="50"/>
      <c r="AB381" s="50"/>
      <c r="AC381" s="50"/>
      <c r="AD381" s="50"/>
      <c r="AE381" s="50"/>
      <c r="AF381" s="50"/>
      <c r="AG381" s="50"/>
      <c r="AH381" s="50"/>
      <c r="AI381" s="50"/>
      <c r="AJ381" s="50"/>
      <c r="AK381" s="50"/>
      <c r="AL381" s="50"/>
    </row>
    <row r="382" ht="12.0" customHeight="1">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c r="AC382" s="50"/>
      <c r="AD382" s="50"/>
      <c r="AE382" s="50"/>
      <c r="AF382" s="50"/>
      <c r="AG382" s="50"/>
      <c r="AH382" s="50"/>
      <c r="AI382" s="50"/>
      <c r="AJ382" s="50"/>
      <c r="AK382" s="50"/>
      <c r="AL382" s="50"/>
    </row>
    <row r="383" ht="12.0" customHeight="1">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c r="AA383" s="50"/>
      <c r="AB383" s="50"/>
      <c r="AC383" s="50"/>
      <c r="AD383" s="50"/>
      <c r="AE383" s="50"/>
      <c r="AF383" s="50"/>
      <c r="AG383" s="50"/>
      <c r="AH383" s="50"/>
      <c r="AI383" s="50"/>
      <c r="AJ383" s="50"/>
      <c r="AK383" s="50"/>
      <c r="AL383" s="50"/>
    </row>
    <row r="384" ht="12.0" customHeight="1">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c r="AC384" s="50"/>
      <c r="AD384" s="50"/>
      <c r="AE384" s="50"/>
      <c r="AF384" s="50"/>
      <c r="AG384" s="50"/>
      <c r="AH384" s="50"/>
      <c r="AI384" s="50"/>
      <c r="AJ384" s="50"/>
      <c r="AK384" s="50"/>
      <c r="AL384" s="50"/>
    </row>
    <row r="385" ht="12.0" customHeight="1">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c r="AA385" s="50"/>
      <c r="AB385" s="50"/>
      <c r="AC385" s="50"/>
      <c r="AD385" s="50"/>
      <c r="AE385" s="50"/>
      <c r="AF385" s="50"/>
      <c r="AG385" s="50"/>
      <c r="AH385" s="50"/>
      <c r="AI385" s="50"/>
      <c r="AJ385" s="50"/>
      <c r="AK385" s="50"/>
      <c r="AL385" s="50"/>
    </row>
    <row r="386" ht="12.0" customHeight="1">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c r="AA386" s="50"/>
      <c r="AB386" s="50"/>
      <c r="AC386" s="50"/>
      <c r="AD386" s="50"/>
      <c r="AE386" s="50"/>
      <c r="AF386" s="50"/>
      <c r="AG386" s="50"/>
      <c r="AH386" s="50"/>
      <c r="AI386" s="50"/>
      <c r="AJ386" s="50"/>
      <c r="AK386" s="50"/>
      <c r="AL386" s="50"/>
    </row>
    <row r="387" ht="12.0" customHeight="1">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c r="AA387" s="50"/>
      <c r="AB387" s="50"/>
      <c r="AC387" s="50"/>
      <c r="AD387" s="50"/>
      <c r="AE387" s="50"/>
      <c r="AF387" s="50"/>
      <c r="AG387" s="50"/>
      <c r="AH387" s="50"/>
      <c r="AI387" s="50"/>
      <c r="AJ387" s="50"/>
      <c r="AK387" s="50"/>
      <c r="AL387" s="50"/>
    </row>
    <row r="388" ht="12.0" customHeight="1">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c r="AC388" s="50"/>
      <c r="AD388" s="50"/>
      <c r="AE388" s="50"/>
      <c r="AF388" s="50"/>
      <c r="AG388" s="50"/>
      <c r="AH388" s="50"/>
      <c r="AI388" s="50"/>
      <c r="AJ388" s="50"/>
      <c r="AK388" s="50"/>
      <c r="AL388" s="50"/>
    </row>
    <row r="389" ht="12.0" customHeight="1">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row>
    <row r="390" ht="12.0" customHeight="1">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row>
    <row r="391" ht="12.0" customHeight="1">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c r="AA391" s="50"/>
      <c r="AB391" s="50"/>
      <c r="AC391" s="50"/>
      <c r="AD391" s="50"/>
      <c r="AE391" s="50"/>
      <c r="AF391" s="50"/>
      <c r="AG391" s="50"/>
      <c r="AH391" s="50"/>
      <c r="AI391" s="50"/>
      <c r="AJ391" s="50"/>
      <c r="AK391" s="50"/>
      <c r="AL391" s="50"/>
    </row>
    <row r="392" ht="12.0" customHeight="1">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row>
    <row r="393" ht="12.0" customHeight="1">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row>
    <row r="394" ht="12.0" customHeight="1">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row>
    <row r="395" ht="12.0" customHeight="1">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c r="AF395" s="50"/>
      <c r="AG395" s="50"/>
      <c r="AH395" s="50"/>
      <c r="AI395" s="50"/>
      <c r="AJ395" s="50"/>
      <c r="AK395" s="50"/>
      <c r="AL395" s="50"/>
    </row>
    <row r="396" ht="12.0" customHeight="1">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row>
    <row r="397" ht="12.0" customHeight="1">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row>
    <row r="398" ht="12.0" customHeight="1">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row>
    <row r="399" ht="12.0" customHeight="1">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c r="AF399" s="50"/>
      <c r="AG399" s="50"/>
      <c r="AH399" s="50"/>
      <c r="AI399" s="50"/>
      <c r="AJ399" s="50"/>
      <c r="AK399" s="50"/>
      <c r="AL399" s="50"/>
    </row>
    <row r="400" ht="12.0" customHeight="1">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row>
    <row r="401" ht="12.0" customHeight="1">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row>
    <row r="402" ht="12.0" customHeight="1">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row>
    <row r="403" ht="12.0" customHeight="1">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row>
    <row r="404" ht="12.0" customHeight="1">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c r="AC404" s="50"/>
      <c r="AD404" s="50"/>
      <c r="AE404" s="50"/>
      <c r="AF404" s="50"/>
      <c r="AG404" s="50"/>
      <c r="AH404" s="50"/>
      <c r="AI404" s="50"/>
      <c r="AJ404" s="50"/>
      <c r="AK404" s="50"/>
      <c r="AL404" s="50"/>
    </row>
    <row r="405" ht="12.0" customHeight="1">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row>
    <row r="406" ht="12.0" customHeight="1">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c r="AC406" s="50"/>
      <c r="AD406" s="50"/>
      <c r="AE406" s="50"/>
      <c r="AF406" s="50"/>
      <c r="AG406" s="50"/>
      <c r="AH406" s="50"/>
      <c r="AI406" s="50"/>
      <c r="AJ406" s="50"/>
      <c r="AK406" s="50"/>
      <c r="AL406" s="50"/>
    </row>
    <row r="407" ht="12.0" customHeight="1">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c r="AA407" s="50"/>
      <c r="AB407" s="50"/>
      <c r="AC407" s="50"/>
      <c r="AD407" s="50"/>
      <c r="AE407" s="50"/>
      <c r="AF407" s="50"/>
      <c r="AG407" s="50"/>
      <c r="AH407" s="50"/>
      <c r="AI407" s="50"/>
      <c r="AJ407" s="50"/>
      <c r="AK407" s="50"/>
      <c r="AL407" s="50"/>
    </row>
    <row r="408" ht="12.0" customHeight="1">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c r="AC408" s="50"/>
      <c r="AD408" s="50"/>
      <c r="AE408" s="50"/>
      <c r="AF408" s="50"/>
      <c r="AG408" s="50"/>
      <c r="AH408" s="50"/>
      <c r="AI408" s="50"/>
      <c r="AJ408" s="50"/>
      <c r="AK408" s="50"/>
      <c r="AL408" s="50"/>
    </row>
    <row r="409" ht="12.0" customHeight="1">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c r="AA409" s="50"/>
      <c r="AB409" s="50"/>
      <c r="AC409" s="50"/>
      <c r="AD409" s="50"/>
      <c r="AE409" s="50"/>
      <c r="AF409" s="50"/>
      <c r="AG409" s="50"/>
      <c r="AH409" s="50"/>
      <c r="AI409" s="50"/>
      <c r="AJ409" s="50"/>
      <c r="AK409" s="50"/>
      <c r="AL409" s="50"/>
    </row>
    <row r="410" ht="12.0" customHeight="1">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c r="AF410" s="50"/>
      <c r="AG410" s="50"/>
      <c r="AH410" s="50"/>
      <c r="AI410" s="50"/>
      <c r="AJ410" s="50"/>
      <c r="AK410" s="50"/>
      <c r="AL410" s="50"/>
    </row>
    <row r="411" ht="12.0" customHeight="1">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c r="AA411" s="50"/>
      <c r="AB411" s="50"/>
      <c r="AC411" s="50"/>
      <c r="AD411" s="50"/>
      <c r="AE411" s="50"/>
      <c r="AF411" s="50"/>
      <c r="AG411" s="50"/>
      <c r="AH411" s="50"/>
      <c r="AI411" s="50"/>
      <c r="AJ411" s="50"/>
      <c r="AK411" s="50"/>
      <c r="AL411" s="50"/>
    </row>
    <row r="412" ht="12.0" customHeight="1">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c r="AC412" s="50"/>
      <c r="AD412" s="50"/>
      <c r="AE412" s="50"/>
      <c r="AF412" s="50"/>
      <c r="AG412" s="50"/>
      <c r="AH412" s="50"/>
      <c r="AI412" s="50"/>
      <c r="AJ412" s="50"/>
      <c r="AK412" s="50"/>
      <c r="AL412" s="50"/>
    </row>
    <row r="413" ht="12.0" customHeight="1">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c r="AA413" s="50"/>
      <c r="AB413" s="50"/>
      <c r="AC413" s="50"/>
      <c r="AD413" s="50"/>
      <c r="AE413" s="50"/>
      <c r="AF413" s="50"/>
      <c r="AG413" s="50"/>
      <c r="AH413" s="50"/>
      <c r="AI413" s="50"/>
      <c r="AJ413" s="50"/>
      <c r="AK413" s="50"/>
      <c r="AL413" s="50"/>
    </row>
    <row r="414" ht="12.0" customHeight="1">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c r="AC414" s="50"/>
      <c r="AD414" s="50"/>
      <c r="AE414" s="50"/>
      <c r="AF414" s="50"/>
      <c r="AG414" s="50"/>
      <c r="AH414" s="50"/>
      <c r="AI414" s="50"/>
      <c r="AJ414" s="50"/>
      <c r="AK414" s="50"/>
      <c r="AL414" s="50"/>
    </row>
    <row r="415" ht="12.0" customHeight="1">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c r="AF415" s="50"/>
      <c r="AG415" s="50"/>
      <c r="AH415" s="50"/>
      <c r="AI415" s="50"/>
      <c r="AJ415" s="50"/>
      <c r="AK415" s="50"/>
      <c r="AL415" s="50"/>
    </row>
    <row r="416" ht="12.0" customHeight="1">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c r="AF416" s="50"/>
      <c r="AG416" s="50"/>
      <c r="AH416" s="50"/>
      <c r="AI416" s="50"/>
      <c r="AJ416" s="50"/>
      <c r="AK416" s="50"/>
      <c r="AL416" s="50"/>
    </row>
    <row r="417" ht="12.0" customHeight="1">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c r="AF417" s="50"/>
      <c r="AG417" s="50"/>
      <c r="AH417" s="50"/>
      <c r="AI417" s="50"/>
      <c r="AJ417" s="50"/>
      <c r="AK417" s="50"/>
      <c r="AL417" s="50"/>
    </row>
    <row r="418" ht="12.0" customHeight="1">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c r="AC418" s="50"/>
      <c r="AD418" s="50"/>
      <c r="AE418" s="50"/>
      <c r="AF418" s="50"/>
      <c r="AG418" s="50"/>
      <c r="AH418" s="50"/>
      <c r="AI418" s="50"/>
      <c r="AJ418" s="50"/>
      <c r="AK418" s="50"/>
      <c r="AL418" s="50"/>
    </row>
    <row r="419" ht="12.0" customHeight="1">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c r="AF419" s="50"/>
      <c r="AG419" s="50"/>
      <c r="AH419" s="50"/>
      <c r="AI419" s="50"/>
      <c r="AJ419" s="50"/>
      <c r="AK419" s="50"/>
      <c r="AL419" s="50"/>
    </row>
    <row r="420" ht="12.0" customHeight="1">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c r="AF420" s="50"/>
      <c r="AG420" s="50"/>
      <c r="AH420" s="50"/>
      <c r="AI420" s="50"/>
      <c r="AJ420" s="50"/>
      <c r="AK420" s="50"/>
      <c r="AL420" s="50"/>
    </row>
    <row r="421" ht="12.0" customHeight="1">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c r="AA421" s="50"/>
      <c r="AB421" s="50"/>
      <c r="AC421" s="50"/>
      <c r="AD421" s="50"/>
      <c r="AE421" s="50"/>
      <c r="AF421" s="50"/>
      <c r="AG421" s="50"/>
      <c r="AH421" s="50"/>
      <c r="AI421" s="50"/>
      <c r="AJ421" s="50"/>
      <c r="AK421" s="50"/>
      <c r="AL421" s="50"/>
    </row>
    <row r="422" ht="12.0" customHeight="1">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c r="AC422" s="50"/>
      <c r="AD422" s="50"/>
      <c r="AE422" s="50"/>
      <c r="AF422" s="50"/>
      <c r="AG422" s="50"/>
      <c r="AH422" s="50"/>
      <c r="AI422" s="50"/>
      <c r="AJ422" s="50"/>
      <c r="AK422" s="50"/>
      <c r="AL422" s="50"/>
    </row>
    <row r="423" ht="12.0" customHeight="1">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c r="AA423" s="50"/>
      <c r="AB423" s="50"/>
      <c r="AC423" s="50"/>
      <c r="AD423" s="50"/>
      <c r="AE423" s="50"/>
      <c r="AF423" s="50"/>
      <c r="AG423" s="50"/>
      <c r="AH423" s="50"/>
      <c r="AI423" s="50"/>
      <c r="AJ423" s="50"/>
      <c r="AK423" s="50"/>
      <c r="AL423" s="50"/>
    </row>
    <row r="424" ht="12.0" customHeight="1">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c r="AF424" s="50"/>
      <c r="AG424" s="50"/>
      <c r="AH424" s="50"/>
      <c r="AI424" s="50"/>
      <c r="AJ424" s="50"/>
      <c r="AK424" s="50"/>
      <c r="AL424" s="50"/>
    </row>
    <row r="425" ht="12.0" customHeight="1">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c r="AF425" s="50"/>
      <c r="AG425" s="50"/>
      <c r="AH425" s="50"/>
      <c r="AI425" s="50"/>
      <c r="AJ425" s="50"/>
      <c r="AK425" s="50"/>
      <c r="AL425" s="50"/>
    </row>
    <row r="426" ht="12.0" customHeight="1">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c r="AC426" s="50"/>
      <c r="AD426" s="50"/>
      <c r="AE426" s="50"/>
      <c r="AF426" s="50"/>
      <c r="AG426" s="50"/>
      <c r="AH426" s="50"/>
      <c r="AI426" s="50"/>
      <c r="AJ426" s="50"/>
      <c r="AK426" s="50"/>
      <c r="AL426" s="50"/>
    </row>
    <row r="427" ht="12.0" customHeight="1">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c r="AA427" s="50"/>
      <c r="AB427" s="50"/>
      <c r="AC427" s="50"/>
      <c r="AD427" s="50"/>
      <c r="AE427" s="50"/>
      <c r="AF427" s="50"/>
      <c r="AG427" s="50"/>
      <c r="AH427" s="50"/>
      <c r="AI427" s="50"/>
      <c r="AJ427" s="50"/>
      <c r="AK427" s="50"/>
      <c r="AL427" s="50"/>
    </row>
    <row r="428" ht="12.0" customHeight="1">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c r="AF428" s="50"/>
      <c r="AG428" s="50"/>
      <c r="AH428" s="50"/>
      <c r="AI428" s="50"/>
      <c r="AJ428" s="50"/>
      <c r="AK428" s="50"/>
      <c r="AL428" s="50"/>
    </row>
    <row r="429" ht="12.0" customHeight="1">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50"/>
      <c r="AJ429" s="50"/>
      <c r="AK429" s="50"/>
      <c r="AL429" s="50"/>
    </row>
    <row r="430" ht="12.0" customHeight="1">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row>
    <row r="431" ht="12.0" customHeight="1">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c r="AA431" s="50"/>
      <c r="AB431" s="50"/>
      <c r="AC431" s="50"/>
      <c r="AD431" s="50"/>
      <c r="AE431" s="50"/>
      <c r="AF431" s="50"/>
      <c r="AG431" s="50"/>
      <c r="AH431" s="50"/>
      <c r="AI431" s="50"/>
      <c r="AJ431" s="50"/>
      <c r="AK431" s="50"/>
      <c r="AL431" s="50"/>
    </row>
    <row r="432" ht="12.0" customHeight="1">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c r="AC432" s="50"/>
      <c r="AD432" s="50"/>
      <c r="AE432" s="50"/>
      <c r="AF432" s="50"/>
      <c r="AG432" s="50"/>
      <c r="AH432" s="50"/>
      <c r="AI432" s="50"/>
      <c r="AJ432" s="50"/>
      <c r="AK432" s="50"/>
      <c r="AL432" s="50"/>
    </row>
    <row r="433" ht="12.0" customHeight="1">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c r="AA433" s="50"/>
      <c r="AB433" s="50"/>
      <c r="AC433" s="50"/>
      <c r="AD433" s="50"/>
      <c r="AE433" s="50"/>
      <c r="AF433" s="50"/>
      <c r="AG433" s="50"/>
      <c r="AH433" s="50"/>
      <c r="AI433" s="50"/>
      <c r="AJ433" s="50"/>
      <c r="AK433" s="50"/>
      <c r="AL433" s="50"/>
    </row>
    <row r="434" ht="12.0" customHeight="1">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c r="AC434" s="50"/>
      <c r="AD434" s="50"/>
      <c r="AE434" s="50"/>
      <c r="AF434" s="50"/>
      <c r="AG434" s="50"/>
      <c r="AH434" s="50"/>
      <c r="AI434" s="50"/>
      <c r="AJ434" s="50"/>
      <c r="AK434" s="50"/>
      <c r="AL434" s="50"/>
    </row>
    <row r="435" ht="12.0" customHeight="1">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c r="AF435" s="50"/>
      <c r="AG435" s="50"/>
      <c r="AH435" s="50"/>
      <c r="AI435" s="50"/>
      <c r="AJ435" s="50"/>
      <c r="AK435" s="50"/>
      <c r="AL435" s="50"/>
    </row>
    <row r="436" ht="12.0" customHeight="1">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c r="AC436" s="50"/>
      <c r="AD436" s="50"/>
      <c r="AE436" s="50"/>
      <c r="AF436" s="50"/>
      <c r="AG436" s="50"/>
      <c r="AH436" s="50"/>
      <c r="AI436" s="50"/>
      <c r="AJ436" s="50"/>
      <c r="AK436" s="50"/>
      <c r="AL436" s="50"/>
    </row>
    <row r="437" ht="12.0" customHeight="1">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c r="AA437" s="50"/>
      <c r="AB437" s="50"/>
      <c r="AC437" s="50"/>
      <c r="AD437" s="50"/>
      <c r="AE437" s="50"/>
      <c r="AF437" s="50"/>
      <c r="AG437" s="50"/>
      <c r="AH437" s="50"/>
      <c r="AI437" s="50"/>
      <c r="AJ437" s="50"/>
      <c r="AK437" s="50"/>
      <c r="AL437" s="50"/>
    </row>
    <row r="438" ht="12.0" customHeight="1">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c r="AC438" s="50"/>
      <c r="AD438" s="50"/>
      <c r="AE438" s="50"/>
      <c r="AF438" s="50"/>
      <c r="AG438" s="50"/>
      <c r="AH438" s="50"/>
      <c r="AI438" s="50"/>
      <c r="AJ438" s="50"/>
      <c r="AK438" s="50"/>
      <c r="AL438" s="50"/>
    </row>
    <row r="439" ht="12.0" customHeight="1">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c r="AA439" s="50"/>
      <c r="AB439" s="50"/>
      <c r="AC439" s="50"/>
      <c r="AD439" s="50"/>
      <c r="AE439" s="50"/>
      <c r="AF439" s="50"/>
      <c r="AG439" s="50"/>
      <c r="AH439" s="50"/>
      <c r="AI439" s="50"/>
      <c r="AJ439" s="50"/>
      <c r="AK439" s="50"/>
      <c r="AL439" s="50"/>
    </row>
    <row r="440" ht="12.0" customHeight="1">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c r="AC440" s="50"/>
      <c r="AD440" s="50"/>
      <c r="AE440" s="50"/>
      <c r="AF440" s="50"/>
      <c r="AG440" s="50"/>
      <c r="AH440" s="50"/>
      <c r="AI440" s="50"/>
      <c r="AJ440" s="50"/>
      <c r="AK440" s="50"/>
      <c r="AL440" s="50"/>
    </row>
    <row r="441" ht="12.0" customHeight="1">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c r="AA441" s="50"/>
      <c r="AB441" s="50"/>
      <c r="AC441" s="50"/>
      <c r="AD441" s="50"/>
      <c r="AE441" s="50"/>
      <c r="AF441" s="50"/>
      <c r="AG441" s="50"/>
      <c r="AH441" s="50"/>
      <c r="AI441" s="50"/>
      <c r="AJ441" s="50"/>
      <c r="AK441" s="50"/>
      <c r="AL441" s="50"/>
    </row>
    <row r="442" ht="12.0" customHeight="1">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c r="AF442" s="50"/>
      <c r="AG442" s="50"/>
      <c r="AH442" s="50"/>
      <c r="AI442" s="50"/>
      <c r="AJ442" s="50"/>
      <c r="AK442" s="50"/>
      <c r="AL442" s="50"/>
    </row>
    <row r="443" ht="12.0" customHeight="1">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c r="AA443" s="50"/>
      <c r="AB443" s="50"/>
      <c r="AC443" s="50"/>
      <c r="AD443" s="50"/>
      <c r="AE443" s="50"/>
      <c r="AF443" s="50"/>
      <c r="AG443" s="50"/>
      <c r="AH443" s="50"/>
      <c r="AI443" s="50"/>
      <c r="AJ443" s="50"/>
      <c r="AK443" s="50"/>
      <c r="AL443" s="50"/>
    </row>
    <row r="444" ht="12.0" customHeight="1">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c r="AC444" s="50"/>
      <c r="AD444" s="50"/>
      <c r="AE444" s="50"/>
      <c r="AF444" s="50"/>
      <c r="AG444" s="50"/>
      <c r="AH444" s="50"/>
      <c r="AI444" s="50"/>
      <c r="AJ444" s="50"/>
      <c r="AK444" s="50"/>
      <c r="AL444" s="50"/>
    </row>
    <row r="445" ht="12.0" customHeight="1">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c r="AA445" s="50"/>
      <c r="AB445" s="50"/>
      <c r="AC445" s="50"/>
      <c r="AD445" s="50"/>
      <c r="AE445" s="50"/>
      <c r="AF445" s="50"/>
      <c r="AG445" s="50"/>
      <c r="AH445" s="50"/>
      <c r="AI445" s="50"/>
      <c r="AJ445" s="50"/>
      <c r="AK445" s="50"/>
      <c r="AL445" s="50"/>
    </row>
    <row r="446" ht="12.0" customHeight="1">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c r="AC446" s="50"/>
      <c r="AD446" s="50"/>
      <c r="AE446" s="50"/>
      <c r="AF446" s="50"/>
      <c r="AG446" s="50"/>
      <c r="AH446" s="50"/>
      <c r="AI446" s="50"/>
      <c r="AJ446" s="50"/>
      <c r="AK446" s="50"/>
      <c r="AL446" s="50"/>
    </row>
    <row r="447" ht="12.0" customHeight="1">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c r="AA447" s="50"/>
      <c r="AB447" s="50"/>
      <c r="AC447" s="50"/>
      <c r="AD447" s="50"/>
      <c r="AE447" s="50"/>
      <c r="AF447" s="50"/>
      <c r="AG447" s="50"/>
      <c r="AH447" s="50"/>
      <c r="AI447" s="50"/>
      <c r="AJ447" s="50"/>
      <c r="AK447" s="50"/>
      <c r="AL447" s="50"/>
    </row>
    <row r="448" ht="12.0" customHeight="1">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c r="AC448" s="50"/>
      <c r="AD448" s="50"/>
      <c r="AE448" s="50"/>
      <c r="AF448" s="50"/>
      <c r="AG448" s="50"/>
      <c r="AH448" s="50"/>
      <c r="AI448" s="50"/>
      <c r="AJ448" s="50"/>
      <c r="AK448" s="50"/>
      <c r="AL448" s="50"/>
    </row>
    <row r="449" ht="12.0" customHeight="1">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c r="AA449" s="50"/>
      <c r="AB449" s="50"/>
      <c r="AC449" s="50"/>
      <c r="AD449" s="50"/>
      <c r="AE449" s="50"/>
      <c r="AF449" s="50"/>
      <c r="AG449" s="50"/>
      <c r="AH449" s="50"/>
      <c r="AI449" s="50"/>
      <c r="AJ449" s="50"/>
      <c r="AK449" s="50"/>
      <c r="AL449" s="50"/>
    </row>
    <row r="450" ht="12.0" customHeight="1">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c r="AC450" s="50"/>
      <c r="AD450" s="50"/>
      <c r="AE450" s="50"/>
      <c r="AF450" s="50"/>
      <c r="AG450" s="50"/>
      <c r="AH450" s="50"/>
      <c r="AI450" s="50"/>
      <c r="AJ450" s="50"/>
      <c r="AK450" s="50"/>
      <c r="AL450" s="50"/>
    </row>
    <row r="451" ht="12.0" customHeight="1">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c r="AA451" s="50"/>
      <c r="AB451" s="50"/>
      <c r="AC451" s="50"/>
      <c r="AD451" s="50"/>
      <c r="AE451" s="50"/>
      <c r="AF451" s="50"/>
      <c r="AG451" s="50"/>
      <c r="AH451" s="50"/>
      <c r="AI451" s="50"/>
      <c r="AJ451" s="50"/>
      <c r="AK451" s="50"/>
      <c r="AL451" s="50"/>
    </row>
    <row r="452" ht="12.0" customHeight="1">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c r="AC452" s="50"/>
      <c r="AD452" s="50"/>
      <c r="AE452" s="50"/>
      <c r="AF452" s="50"/>
      <c r="AG452" s="50"/>
      <c r="AH452" s="50"/>
      <c r="AI452" s="50"/>
      <c r="AJ452" s="50"/>
      <c r="AK452" s="50"/>
      <c r="AL452" s="50"/>
    </row>
    <row r="453" ht="12.0" customHeight="1">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c r="AF453" s="50"/>
      <c r="AG453" s="50"/>
      <c r="AH453" s="50"/>
      <c r="AI453" s="50"/>
      <c r="AJ453" s="50"/>
      <c r="AK453" s="50"/>
      <c r="AL453" s="50"/>
    </row>
    <row r="454" ht="12.0" customHeight="1">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c r="AF454" s="50"/>
      <c r="AG454" s="50"/>
      <c r="AH454" s="50"/>
      <c r="AI454" s="50"/>
      <c r="AJ454" s="50"/>
      <c r="AK454" s="50"/>
      <c r="AL454" s="50"/>
    </row>
    <row r="455" ht="12.0" customHeight="1">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c r="AA455" s="50"/>
      <c r="AB455" s="50"/>
      <c r="AC455" s="50"/>
      <c r="AD455" s="50"/>
      <c r="AE455" s="50"/>
      <c r="AF455" s="50"/>
      <c r="AG455" s="50"/>
      <c r="AH455" s="50"/>
      <c r="AI455" s="50"/>
      <c r="AJ455" s="50"/>
      <c r="AK455" s="50"/>
      <c r="AL455" s="50"/>
    </row>
    <row r="456" ht="12.0" customHeight="1">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c r="AC456" s="50"/>
      <c r="AD456" s="50"/>
      <c r="AE456" s="50"/>
      <c r="AF456" s="50"/>
      <c r="AG456" s="50"/>
      <c r="AH456" s="50"/>
      <c r="AI456" s="50"/>
      <c r="AJ456" s="50"/>
      <c r="AK456" s="50"/>
      <c r="AL456" s="50"/>
    </row>
    <row r="457" ht="12.0" customHeight="1">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c r="AF457" s="50"/>
      <c r="AG457" s="50"/>
      <c r="AH457" s="50"/>
      <c r="AI457" s="50"/>
      <c r="AJ457" s="50"/>
      <c r="AK457" s="50"/>
      <c r="AL457" s="50"/>
    </row>
    <row r="458" ht="12.0" customHeight="1">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c r="AC458" s="50"/>
      <c r="AD458" s="50"/>
      <c r="AE458" s="50"/>
      <c r="AF458" s="50"/>
      <c r="AG458" s="50"/>
      <c r="AH458" s="50"/>
      <c r="AI458" s="50"/>
      <c r="AJ458" s="50"/>
      <c r="AK458" s="50"/>
      <c r="AL458" s="50"/>
    </row>
    <row r="459" ht="12.0" customHeight="1">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c r="AA459" s="50"/>
      <c r="AB459" s="50"/>
      <c r="AC459" s="50"/>
      <c r="AD459" s="50"/>
      <c r="AE459" s="50"/>
      <c r="AF459" s="50"/>
      <c r="AG459" s="50"/>
      <c r="AH459" s="50"/>
      <c r="AI459" s="50"/>
      <c r="AJ459" s="50"/>
      <c r="AK459" s="50"/>
      <c r="AL459" s="50"/>
    </row>
    <row r="460" ht="12.0" customHeight="1">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c r="AC460" s="50"/>
      <c r="AD460" s="50"/>
      <c r="AE460" s="50"/>
      <c r="AF460" s="50"/>
      <c r="AG460" s="50"/>
      <c r="AH460" s="50"/>
      <c r="AI460" s="50"/>
      <c r="AJ460" s="50"/>
      <c r="AK460" s="50"/>
      <c r="AL460" s="50"/>
    </row>
    <row r="461" ht="12.0" customHeight="1">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c r="AA461" s="50"/>
      <c r="AB461" s="50"/>
      <c r="AC461" s="50"/>
      <c r="AD461" s="50"/>
      <c r="AE461" s="50"/>
      <c r="AF461" s="50"/>
      <c r="AG461" s="50"/>
      <c r="AH461" s="50"/>
      <c r="AI461" s="50"/>
      <c r="AJ461" s="50"/>
      <c r="AK461" s="50"/>
      <c r="AL461" s="50"/>
    </row>
    <row r="462" ht="12.0" customHeight="1">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c r="AF462" s="50"/>
      <c r="AG462" s="50"/>
      <c r="AH462" s="50"/>
      <c r="AI462" s="50"/>
      <c r="AJ462" s="50"/>
      <c r="AK462" s="50"/>
      <c r="AL462" s="50"/>
    </row>
    <row r="463" ht="12.0" customHeight="1">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c r="AF463" s="50"/>
      <c r="AG463" s="50"/>
      <c r="AH463" s="50"/>
      <c r="AI463" s="50"/>
      <c r="AJ463" s="50"/>
      <c r="AK463" s="50"/>
      <c r="AL463" s="50"/>
    </row>
    <row r="464" ht="12.0" customHeight="1">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c r="AF464" s="50"/>
      <c r="AG464" s="50"/>
      <c r="AH464" s="50"/>
      <c r="AI464" s="50"/>
      <c r="AJ464" s="50"/>
      <c r="AK464" s="50"/>
      <c r="AL464" s="50"/>
    </row>
    <row r="465" ht="12.0" customHeight="1">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c r="AA465" s="50"/>
      <c r="AB465" s="50"/>
      <c r="AC465" s="50"/>
      <c r="AD465" s="50"/>
      <c r="AE465" s="50"/>
      <c r="AF465" s="50"/>
      <c r="AG465" s="50"/>
      <c r="AH465" s="50"/>
      <c r="AI465" s="50"/>
      <c r="AJ465" s="50"/>
      <c r="AK465" s="50"/>
      <c r="AL465" s="50"/>
    </row>
    <row r="466" ht="12.0" customHeight="1">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c r="AC466" s="50"/>
      <c r="AD466" s="50"/>
      <c r="AE466" s="50"/>
      <c r="AF466" s="50"/>
      <c r="AG466" s="50"/>
      <c r="AH466" s="50"/>
      <c r="AI466" s="50"/>
      <c r="AJ466" s="50"/>
      <c r="AK466" s="50"/>
      <c r="AL466" s="50"/>
    </row>
    <row r="467" ht="12.0" customHeight="1">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c r="AA467" s="50"/>
      <c r="AB467" s="50"/>
      <c r="AC467" s="50"/>
      <c r="AD467" s="50"/>
      <c r="AE467" s="50"/>
      <c r="AF467" s="50"/>
      <c r="AG467" s="50"/>
      <c r="AH467" s="50"/>
      <c r="AI467" s="50"/>
      <c r="AJ467" s="50"/>
      <c r="AK467" s="50"/>
      <c r="AL467" s="50"/>
    </row>
    <row r="468" ht="12.0" customHeight="1">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c r="AF468" s="50"/>
      <c r="AG468" s="50"/>
      <c r="AH468" s="50"/>
      <c r="AI468" s="50"/>
      <c r="AJ468" s="50"/>
      <c r="AK468" s="50"/>
      <c r="AL468" s="50"/>
    </row>
    <row r="469" ht="12.0" customHeight="1">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c r="AA469" s="50"/>
      <c r="AB469" s="50"/>
      <c r="AC469" s="50"/>
      <c r="AD469" s="50"/>
      <c r="AE469" s="50"/>
      <c r="AF469" s="50"/>
      <c r="AG469" s="50"/>
      <c r="AH469" s="50"/>
      <c r="AI469" s="50"/>
      <c r="AJ469" s="50"/>
      <c r="AK469" s="50"/>
      <c r="AL469" s="50"/>
    </row>
    <row r="470" ht="12.0" customHeight="1">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c r="AC470" s="50"/>
      <c r="AD470" s="50"/>
      <c r="AE470" s="50"/>
      <c r="AF470" s="50"/>
      <c r="AG470" s="50"/>
      <c r="AH470" s="50"/>
      <c r="AI470" s="50"/>
      <c r="AJ470" s="50"/>
      <c r="AK470" s="50"/>
      <c r="AL470" s="50"/>
    </row>
    <row r="471" ht="12.0" customHeight="1">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c r="AA471" s="50"/>
      <c r="AB471" s="50"/>
      <c r="AC471" s="50"/>
      <c r="AD471" s="50"/>
      <c r="AE471" s="50"/>
      <c r="AF471" s="50"/>
      <c r="AG471" s="50"/>
      <c r="AH471" s="50"/>
      <c r="AI471" s="50"/>
      <c r="AJ471" s="50"/>
      <c r="AK471" s="50"/>
      <c r="AL471" s="50"/>
    </row>
    <row r="472" ht="12.0" customHeight="1">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c r="AC472" s="50"/>
      <c r="AD472" s="50"/>
      <c r="AE472" s="50"/>
      <c r="AF472" s="50"/>
      <c r="AG472" s="50"/>
      <c r="AH472" s="50"/>
      <c r="AI472" s="50"/>
      <c r="AJ472" s="50"/>
      <c r="AK472" s="50"/>
      <c r="AL472" s="50"/>
    </row>
    <row r="473" ht="12.0" customHeight="1">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c r="AA473" s="50"/>
      <c r="AB473" s="50"/>
      <c r="AC473" s="50"/>
      <c r="AD473" s="50"/>
      <c r="AE473" s="50"/>
      <c r="AF473" s="50"/>
      <c r="AG473" s="50"/>
      <c r="AH473" s="50"/>
      <c r="AI473" s="50"/>
      <c r="AJ473" s="50"/>
      <c r="AK473" s="50"/>
      <c r="AL473" s="50"/>
    </row>
    <row r="474" ht="12.0" customHeight="1">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c r="AC474" s="50"/>
      <c r="AD474" s="50"/>
      <c r="AE474" s="50"/>
      <c r="AF474" s="50"/>
      <c r="AG474" s="50"/>
      <c r="AH474" s="50"/>
      <c r="AI474" s="50"/>
      <c r="AJ474" s="50"/>
      <c r="AK474" s="50"/>
      <c r="AL474" s="50"/>
    </row>
    <row r="475" ht="12.0" customHeight="1">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c r="AF475" s="50"/>
      <c r="AG475" s="50"/>
      <c r="AH475" s="50"/>
      <c r="AI475" s="50"/>
      <c r="AJ475" s="50"/>
      <c r="AK475" s="50"/>
      <c r="AL475" s="50"/>
    </row>
    <row r="476" ht="12.0" customHeight="1">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c r="AC476" s="50"/>
      <c r="AD476" s="50"/>
      <c r="AE476" s="50"/>
      <c r="AF476" s="50"/>
      <c r="AG476" s="50"/>
      <c r="AH476" s="50"/>
      <c r="AI476" s="50"/>
      <c r="AJ476" s="50"/>
      <c r="AK476" s="50"/>
      <c r="AL476" s="50"/>
    </row>
    <row r="477" ht="12.0" customHeight="1">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c r="AA477" s="50"/>
      <c r="AB477" s="50"/>
      <c r="AC477" s="50"/>
      <c r="AD477" s="50"/>
      <c r="AE477" s="50"/>
      <c r="AF477" s="50"/>
      <c r="AG477" s="50"/>
      <c r="AH477" s="50"/>
      <c r="AI477" s="50"/>
      <c r="AJ477" s="50"/>
      <c r="AK477" s="50"/>
      <c r="AL477" s="50"/>
    </row>
    <row r="478" ht="12.0" customHeight="1">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c r="AC478" s="50"/>
      <c r="AD478" s="50"/>
      <c r="AE478" s="50"/>
      <c r="AF478" s="50"/>
      <c r="AG478" s="50"/>
      <c r="AH478" s="50"/>
      <c r="AI478" s="50"/>
      <c r="AJ478" s="50"/>
      <c r="AK478" s="50"/>
      <c r="AL478" s="50"/>
    </row>
    <row r="479" ht="12.0" customHeight="1">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c r="AA479" s="50"/>
      <c r="AB479" s="50"/>
      <c r="AC479" s="50"/>
      <c r="AD479" s="50"/>
      <c r="AE479" s="50"/>
      <c r="AF479" s="50"/>
      <c r="AG479" s="50"/>
      <c r="AH479" s="50"/>
      <c r="AI479" s="50"/>
      <c r="AJ479" s="50"/>
      <c r="AK479" s="50"/>
      <c r="AL479" s="50"/>
    </row>
    <row r="480" ht="12.0" customHeight="1">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c r="AF480" s="50"/>
      <c r="AG480" s="50"/>
      <c r="AH480" s="50"/>
      <c r="AI480" s="50"/>
      <c r="AJ480" s="50"/>
      <c r="AK480" s="50"/>
      <c r="AL480" s="50"/>
    </row>
    <row r="481" ht="12.0" customHeight="1">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c r="AA481" s="50"/>
      <c r="AB481" s="50"/>
      <c r="AC481" s="50"/>
      <c r="AD481" s="50"/>
      <c r="AE481" s="50"/>
      <c r="AF481" s="50"/>
      <c r="AG481" s="50"/>
      <c r="AH481" s="50"/>
      <c r="AI481" s="50"/>
      <c r="AJ481" s="50"/>
      <c r="AK481" s="50"/>
      <c r="AL481" s="50"/>
    </row>
    <row r="482" ht="12.0" customHeight="1">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50"/>
      <c r="AD482" s="50"/>
      <c r="AE482" s="50"/>
      <c r="AF482" s="50"/>
      <c r="AG482" s="50"/>
      <c r="AH482" s="50"/>
      <c r="AI482" s="50"/>
      <c r="AJ482" s="50"/>
      <c r="AK482" s="50"/>
      <c r="AL482" s="50"/>
    </row>
    <row r="483" ht="12.0" customHeight="1">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50"/>
      <c r="AD483" s="50"/>
      <c r="AE483" s="50"/>
      <c r="AF483" s="50"/>
      <c r="AG483" s="50"/>
      <c r="AH483" s="50"/>
      <c r="AI483" s="50"/>
      <c r="AJ483" s="50"/>
      <c r="AK483" s="50"/>
      <c r="AL483" s="50"/>
    </row>
    <row r="484" ht="12.0" customHeight="1">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0"/>
      <c r="AD484" s="50"/>
      <c r="AE484" s="50"/>
      <c r="AF484" s="50"/>
      <c r="AG484" s="50"/>
      <c r="AH484" s="50"/>
      <c r="AI484" s="50"/>
      <c r="AJ484" s="50"/>
      <c r="AK484" s="50"/>
      <c r="AL484" s="50"/>
    </row>
    <row r="485" ht="12.0" customHeight="1">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c r="AA485" s="50"/>
      <c r="AB485" s="50"/>
      <c r="AC485" s="50"/>
      <c r="AD485" s="50"/>
      <c r="AE485" s="50"/>
      <c r="AF485" s="50"/>
      <c r="AG485" s="50"/>
      <c r="AH485" s="50"/>
      <c r="AI485" s="50"/>
      <c r="AJ485" s="50"/>
      <c r="AK485" s="50"/>
      <c r="AL485" s="50"/>
    </row>
    <row r="486" ht="12.0" customHeight="1">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c r="AF486" s="50"/>
      <c r="AG486" s="50"/>
      <c r="AH486" s="50"/>
      <c r="AI486" s="50"/>
      <c r="AJ486" s="50"/>
      <c r="AK486" s="50"/>
      <c r="AL486" s="50"/>
    </row>
    <row r="487" ht="12.0" customHeight="1">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c r="AF487" s="50"/>
      <c r="AG487" s="50"/>
      <c r="AH487" s="50"/>
      <c r="AI487" s="50"/>
      <c r="AJ487" s="50"/>
      <c r="AK487" s="50"/>
      <c r="AL487" s="50"/>
    </row>
    <row r="488" ht="12.0" customHeight="1">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c r="AF488" s="50"/>
      <c r="AG488" s="50"/>
      <c r="AH488" s="50"/>
      <c r="AI488" s="50"/>
      <c r="AJ488" s="50"/>
      <c r="AK488" s="50"/>
      <c r="AL488" s="50"/>
    </row>
    <row r="489" ht="12.0" customHeight="1">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c r="AF489" s="50"/>
      <c r="AG489" s="50"/>
      <c r="AH489" s="50"/>
      <c r="AI489" s="50"/>
      <c r="AJ489" s="50"/>
      <c r="AK489" s="50"/>
      <c r="AL489" s="50"/>
    </row>
    <row r="490" ht="12.0" customHeight="1">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c r="AF490" s="50"/>
      <c r="AG490" s="50"/>
      <c r="AH490" s="50"/>
      <c r="AI490" s="50"/>
      <c r="AJ490" s="50"/>
      <c r="AK490" s="50"/>
      <c r="AL490" s="50"/>
    </row>
    <row r="491" ht="12.0" customHeight="1">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c r="AA491" s="50"/>
      <c r="AB491" s="50"/>
      <c r="AC491" s="50"/>
      <c r="AD491" s="50"/>
      <c r="AE491" s="50"/>
      <c r="AF491" s="50"/>
      <c r="AG491" s="50"/>
      <c r="AH491" s="50"/>
      <c r="AI491" s="50"/>
      <c r="AJ491" s="50"/>
      <c r="AK491" s="50"/>
      <c r="AL491" s="50"/>
    </row>
    <row r="492" ht="12.0" customHeight="1">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c r="AC492" s="50"/>
      <c r="AD492" s="50"/>
      <c r="AE492" s="50"/>
      <c r="AF492" s="50"/>
      <c r="AG492" s="50"/>
      <c r="AH492" s="50"/>
      <c r="AI492" s="50"/>
      <c r="AJ492" s="50"/>
      <c r="AK492" s="50"/>
      <c r="AL492" s="50"/>
    </row>
    <row r="493" ht="12.0" customHeight="1">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c r="AA493" s="50"/>
      <c r="AB493" s="50"/>
      <c r="AC493" s="50"/>
      <c r="AD493" s="50"/>
      <c r="AE493" s="50"/>
      <c r="AF493" s="50"/>
      <c r="AG493" s="50"/>
      <c r="AH493" s="50"/>
      <c r="AI493" s="50"/>
      <c r="AJ493" s="50"/>
      <c r="AK493" s="50"/>
      <c r="AL493" s="50"/>
    </row>
    <row r="494" ht="12.0" customHeight="1">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c r="AC494" s="50"/>
      <c r="AD494" s="50"/>
      <c r="AE494" s="50"/>
      <c r="AF494" s="50"/>
      <c r="AG494" s="50"/>
      <c r="AH494" s="50"/>
      <c r="AI494" s="50"/>
      <c r="AJ494" s="50"/>
      <c r="AK494" s="50"/>
      <c r="AL494" s="50"/>
    </row>
    <row r="495" ht="12.0" customHeight="1">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c r="AA495" s="50"/>
      <c r="AB495" s="50"/>
      <c r="AC495" s="50"/>
      <c r="AD495" s="50"/>
      <c r="AE495" s="50"/>
      <c r="AF495" s="50"/>
      <c r="AG495" s="50"/>
      <c r="AH495" s="50"/>
      <c r="AI495" s="50"/>
      <c r="AJ495" s="50"/>
      <c r="AK495" s="50"/>
      <c r="AL495" s="50"/>
    </row>
    <row r="496" ht="12.0" customHeight="1">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c r="AC496" s="50"/>
      <c r="AD496" s="50"/>
      <c r="AE496" s="50"/>
      <c r="AF496" s="50"/>
      <c r="AG496" s="50"/>
      <c r="AH496" s="50"/>
      <c r="AI496" s="50"/>
      <c r="AJ496" s="50"/>
      <c r="AK496" s="50"/>
      <c r="AL496" s="50"/>
    </row>
    <row r="497" ht="12.0" customHeight="1">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c r="AA497" s="50"/>
      <c r="AB497" s="50"/>
      <c r="AC497" s="50"/>
      <c r="AD497" s="50"/>
      <c r="AE497" s="50"/>
      <c r="AF497" s="50"/>
      <c r="AG497" s="50"/>
      <c r="AH497" s="50"/>
      <c r="AI497" s="50"/>
      <c r="AJ497" s="50"/>
      <c r="AK497" s="50"/>
      <c r="AL497" s="50"/>
    </row>
    <row r="498" ht="12.0" customHeight="1">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c r="AC498" s="50"/>
      <c r="AD498" s="50"/>
      <c r="AE498" s="50"/>
      <c r="AF498" s="50"/>
      <c r="AG498" s="50"/>
      <c r="AH498" s="50"/>
      <c r="AI498" s="50"/>
      <c r="AJ498" s="50"/>
      <c r="AK498" s="50"/>
      <c r="AL498" s="50"/>
    </row>
    <row r="499" ht="12.0" customHeight="1">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c r="AA499" s="50"/>
      <c r="AB499" s="50"/>
      <c r="AC499" s="50"/>
      <c r="AD499" s="50"/>
      <c r="AE499" s="50"/>
      <c r="AF499" s="50"/>
      <c r="AG499" s="50"/>
      <c r="AH499" s="50"/>
      <c r="AI499" s="50"/>
      <c r="AJ499" s="50"/>
      <c r="AK499" s="50"/>
      <c r="AL499" s="50"/>
    </row>
    <row r="500" ht="12.0" customHeight="1">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c r="AC500" s="50"/>
      <c r="AD500" s="50"/>
      <c r="AE500" s="50"/>
      <c r="AF500" s="50"/>
      <c r="AG500" s="50"/>
      <c r="AH500" s="50"/>
      <c r="AI500" s="50"/>
      <c r="AJ500" s="50"/>
      <c r="AK500" s="50"/>
      <c r="AL500" s="50"/>
    </row>
    <row r="501" ht="12.0" customHeight="1">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c r="AA501" s="50"/>
      <c r="AB501" s="50"/>
      <c r="AC501" s="50"/>
      <c r="AD501" s="50"/>
      <c r="AE501" s="50"/>
      <c r="AF501" s="50"/>
      <c r="AG501" s="50"/>
      <c r="AH501" s="50"/>
      <c r="AI501" s="50"/>
      <c r="AJ501" s="50"/>
      <c r="AK501" s="50"/>
      <c r="AL501" s="50"/>
    </row>
    <row r="502" ht="12.0" customHeight="1">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c r="AC502" s="50"/>
      <c r="AD502" s="50"/>
      <c r="AE502" s="50"/>
      <c r="AF502" s="50"/>
      <c r="AG502" s="50"/>
      <c r="AH502" s="50"/>
      <c r="AI502" s="50"/>
      <c r="AJ502" s="50"/>
      <c r="AK502" s="50"/>
      <c r="AL502" s="50"/>
    </row>
    <row r="503" ht="12.0" customHeight="1">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c r="AA503" s="50"/>
      <c r="AB503" s="50"/>
      <c r="AC503" s="50"/>
      <c r="AD503" s="50"/>
      <c r="AE503" s="50"/>
      <c r="AF503" s="50"/>
      <c r="AG503" s="50"/>
      <c r="AH503" s="50"/>
      <c r="AI503" s="50"/>
      <c r="AJ503" s="50"/>
      <c r="AK503" s="50"/>
      <c r="AL503" s="50"/>
    </row>
    <row r="504" ht="12.0" customHeight="1">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c r="AF504" s="50"/>
      <c r="AG504" s="50"/>
      <c r="AH504" s="50"/>
      <c r="AI504" s="50"/>
      <c r="AJ504" s="50"/>
      <c r="AK504" s="50"/>
      <c r="AL504" s="50"/>
    </row>
    <row r="505" ht="12.0" customHeight="1">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c r="AA505" s="50"/>
      <c r="AB505" s="50"/>
      <c r="AC505" s="50"/>
      <c r="AD505" s="50"/>
      <c r="AE505" s="50"/>
      <c r="AF505" s="50"/>
      <c r="AG505" s="50"/>
      <c r="AH505" s="50"/>
      <c r="AI505" s="50"/>
      <c r="AJ505" s="50"/>
      <c r="AK505" s="50"/>
      <c r="AL505" s="50"/>
    </row>
    <row r="506" ht="12.0" customHeight="1">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c r="AC506" s="50"/>
      <c r="AD506" s="50"/>
      <c r="AE506" s="50"/>
      <c r="AF506" s="50"/>
      <c r="AG506" s="50"/>
      <c r="AH506" s="50"/>
      <c r="AI506" s="50"/>
      <c r="AJ506" s="50"/>
      <c r="AK506" s="50"/>
      <c r="AL506" s="50"/>
    </row>
    <row r="507" ht="12.0" customHeight="1">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c r="AF507" s="50"/>
      <c r="AG507" s="50"/>
      <c r="AH507" s="50"/>
      <c r="AI507" s="50"/>
      <c r="AJ507" s="50"/>
      <c r="AK507" s="50"/>
      <c r="AL507" s="50"/>
    </row>
    <row r="508" ht="12.0" customHeight="1">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c r="AF508" s="50"/>
      <c r="AG508" s="50"/>
      <c r="AH508" s="50"/>
      <c r="AI508" s="50"/>
      <c r="AJ508" s="50"/>
      <c r="AK508" s="50"/>
      <c r="AL508" s="50"/>
    </row>
    <row r="509" ht="12.0" customHeight="1">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c r="AF509" s="50"/>
      <c r="AG509" s="50"/>
      <c r="AH509" s="50"/>
      <c r="AI509" s="50"/>
      <c r="AJ509" s="50"/>
      <c r="AK509" s="50"/>
      <c r="AL509" s="50"/>
    </row>
    <row r="510" ht="12.0" customHeight="1">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c r="AC510" s="50"/>
      <c r="AD510" s="50"/>
      <c r="AE510" s="50"/>
      <c r="AF510" s="50"/>
      <c r="AG510" s="50"/>
      <c r="AH510" s="50"/>
      <c r="AI510" s="50"/>
      <c r="AJ510" s="50"/>
      <c r="AK510" s="50"/>
      <c r="AL510" s="50"/>
    </row>
    <row r="511" ht="12.0" customHeight="1">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c r="AA511" s="50"/>
      <c r="AB511" s="50"/>
      <c r="AC511" s="50"/>
      <c r="AD511" s="50"/>
      <c r="AE511" s="50"/>
      <c r="AF511" s="50"/>
      <c r="AG511" s="50"/>
      <c r="AH511" s="50"/>
      <c r="AI511" s="50"/>
      <c r="AJ511" s="50"/>
      <c r="AK511" s="50"/>
      <c r="AL511" s="50"/>
    </row>
    <row r="512" ht="12.0" customHeight="1">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c r="AC512" s="50"/>
      <c r="AD512" s="50"/>
      <c r="AE512" s="50"/>
      <c r="AF512" s="50"/>
      <c r="AG512" s="50"/>
      <c r="AH512" s="50"/>
      <c r="AI512" s="50"/>
      <c r="AJ512" s="50"/>
      <c r="AK512" s="50"/>
      <c r="AL512" s="50"/>
    </row>
    <row r="513" ht="12.0" customHeight="1">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c r="AA513" s="50"/>
      <c r="AB513" s="50"/>
      <c r="AC513" s="50"/>
      <c r="AD513" s="50"/>
      <c r="AE513" s="50"/>
      <c r="AF513" s="50"/>
      <c r="AG513" s="50"/>
      <c r="AH513" s="50"/>
      <c r="AI513" s="50"/>
      <c r="AJ513" s="50"/>
      <c r="AK513" s="50"/>
      <c r="AL513" s="50"/>
    </row>
    <row r="514" ht="12.0" customHeight="1">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c r="AC514" s="50"/>
      <c r="AD514" s="50"/>
      <c r="AE514" s="50"/>
      <c r="AF514" s="50"/>
      <c r="AG514" s="50"/>
      <c r="AH514" s="50"/>
      <c r="AI514" s="50"/>
      <c r="AJ514" s="50"/>
      <c r="AK514" s="50"/>
      <c r="AL514" s="50"/>
    </row>
    <row r="515" ht="12.0" customHeight="1">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c r="AA515" s="50"/>
      <c r="AB515" s="50"/>
      <c r="AC515" s="50"/>
      <c r="AD515" s="50"/>
      <c r="AE515" s="50"/>
      <c r="AF515" s="50"/>
      <c r="AG515" s="50"/>
      <c r="AH515" s="50"/>
      <c r="AI515" s="50"/>
      <c r="AJ515" s="50"/>
      <c r="AK515" s="50"/>
      <c r="AL515" s="50"/>
    </row>
    <row r="516" ht="12.0" customHeight="1">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c r="AC516" s="50"/>
      <c r="AD516" s="50"/>
      <c r="AE516" s="50"/>
      <c r="AF516" s="50"/>
      <c r="AG516" s="50"/>
      <c r="AH516" s="50"/>
      <c r="AI516" s="50"/>
      <c r="AJ516" s="50"/>
      <c r="AK516" s="50"/>
      <c r="AL516" s="50"/>
    </row>
    <row r="517" ht="12.0" customHeight="1">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c r="AA517" s="50"/>
      <c r="AB517" s="50"/>
      <c r="AC517" s="50"/>
      <c r="AD517" s="50"/>
      <c r="AE517" s="50"/>
      <c r="AF517" s="50"/>
      <c r="AG517" s="50"/>
      <c r="AH517" s="50"/>
      <c r="AI517" s="50"/>
      <c r="AJ517" s="50"/>
      <c r="AK517" s="50"/>
      <c r="AL517" s="50"/>
    </row>
    <row r="518" ht="12.0" customHeight="1">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c r="AC518" s="50"/>
      <c r="AD518" s="50"/>
      <c r="AE518" s="50"/>
      <c r="AF518" s="50"/>
      <c r="AG518" s="50"/>
      <c r="AH518" s="50"/>
      <c r="AI518" s="50"/>
      <c r="AJ518" s="50"/>
      <c r="AK518" s="50"/>
      <c r="AL518" s="50"/>
    </row>
    <row r="519" ht="12.0" customHeight="1">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50"/>
      <c r="AB519" s="50"/>
      <c r="AC519" s="50"/>
      <c r="AD519" s="50"/>
      <c r="AE519" s="50"/>
      <c r="AF519" s="50"/>
      <c r="AG519" s="50"/>
      <c r="AH519" s="50"/>
      <c r="AI519" s="50"/>
      <c r="AJ519" s="50"/>
      <c r="AK519" s="50"/>
      <c r="AL519" s="50"/>
    </row>
    <row r="520" ht="12.0" customHeight="1">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c r="AF520" s="50"/>
      <c r="AG520" s="50"/>
      <c r="AH520" s="50"/>
      <c r="AI520" s="50"/>
      <c r="AJ520" s="50"/>
      <c r="AK520" s="50"/>
      <c r="AL520" s="50"/>
    </row>
    <row r="521" ht="12.0" customHeight="1">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c r="AA521" s="50"/>
      <c r="AB521" s="50"/>
      <c r="AC521" s="50"/>
      <c r="AD521" s="50"/>
      <c r="AE521" s="50"/>
      <c r="AF521" s="50"/>
      <c r="AG521" s="50"/>
      <c r="AH521" s="50"/>
      <c r="AI521" s="50"/>
      <c r="AJ521" s="50"/>
      <c r="AK521" s="50"/>
      <c r="AL521" s="50"/>
    </row>
    <row r="522" ht="12.0" customHeight="1">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c r="AF522" s="50"/>
      <c r="AG522" s="50"/>
      <c r="AH522" s="50"/>
      <c r="AI522" s="50"/>
      <c r="AJ522" s="50"/>
      <c r="AK522" s="50"/>
      <c r="AL522" s="50"/>
    </row>
    <row r="523" ht="12.0" customHeight="1">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c r="AA523" s="50"/>
      <c r="AB523" s="50"/>
      <c r="AC523" s="50"/>
      <c r="AD523" s="50"/>
      <c r="AE523" s="50"/>
      <c r="AF523" s="50"/>
      <c r="AG523" s="50"/>
      <c r="AH523" s="50"/>
      <c r="AI523" s="50"/>
      <c r="AJ523" s="50"/>
      <c r="AK523" s="50"/>
      <c r="AL523" s="50"/>
    </row>
    <row r="524" ht="12.0" customHeight="1">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c r="AC524" s="50"/>
      <c r="AD524" s="50"/>
      <c r="AE524" s="50"/>
      <c r="AF524" s="50"/>
      <c r="AG524" s="50"/>
      <c r="AH524" s="50"/>
      <c r="AI524" s="50"/>
      <c r="AJ524" s="50"/>
      <c r="AK524" s="50"/>
      <c r="AL524" s="50"/>
    </row>
    <row r="525" ht="12.0" customHeight="1">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c r="AA525" s="50"/>
      <c r="AB525" s="50"/>
      <c r="AC525" s="50"/>
      <c r="AD525" s="50"/>
      <c r="AE525" s="50"/>
      <c r="AF525" s="50"/>
      <c r="AG525" s="50"/>
      <c r="AH525" s="50"/>
      <c r="AI525" s="50"/>
      <c r="AJ525" s="50"/>
      <c r="AK525" s="50"/>
      <c r="AL525" s="50"/>
    </row>
    <row r="526" ht="12.0" customHeight="1">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c r="AC526" s="50"/>
      <c r="AD526" s="50"/>
      <c r="AE526" s="50"/>
      <c r="AF526" s="50"/>
      <c r="AG526" s="50"/>
      <c r="AH526" s="50"/>
      <c r="AI526" s="50"/>
      <c r="AJ526" s="50"/>
      <c r="AK526" s="50"/>
      <c r="AL526" s="50"/>
    </row>
    <row r="527" ht="12.0" customHeight="1">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c r="AF527" s="50"/>
      <c r="AG527" s="50"/>
      <c r="AH527" s="50"/>
      <c r="AI527" s="50"/>
      <c r="AJ527" s="50"/>
      <c r="AK527" s="50"/>
      <c r="AL527" s="50"/>
    </row>
    <row r="528" ht="12.0" customHeight="1">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c r="AF528" s="50"/>
      <c r="AG528" s="50"/>
      <c r="AH528" s="50"/>
      <c r="AI528" s="50"/>
      <c r="AJ528" s="50"/>
      <c r="AK528" s="50"/>
      <c r="AL528" s="50"/>
    </row>
    <row r="529" ht="12.0" customHeight="1">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c r="AF529" s="50"/>
      <c r="AG529" s="50"/>
      <c r="AH529" s="50"/>
      <c r="AI529" s="50"/>
      <c r="AJ529" s="50"/>
      <c r="AK529" s="50"/>
      <c r="AL529" s="50"/>
    </row>
    <row r="530" ht="12.0" customHeight="1">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c r="AF530" s="50"/>
      <c r="AG530" s="50"/>
      <c r="AH530" s="50"/>
      <c r="AI530" s="50"/>
      <c r="AJ530" s="50"/>
      <c r="AK530" s="50"/>
      <c r="AL530" s="50"/>
    </row>
    <row r="531" ht="12.0" customHeight="1">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c r="AF531" s="50"/>
      <c r="AG531" s="50"/>
      <c r="AH531" s="50"/>
      <c r="AI531" s="50"/>
      <c r="AJ531" s="50"/>
      <c r="AK531" s="50"/>
      <c r="AL531" s="50"/>
    </row>
    <row r="532" ht="12.0" customHeight="1">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c r="AC532" s="50"/>
      <c r="AD532" s="50"/>
      <c r="AE532" s="50"/>
      <c r="AF532" s="50"/>
      <c r="AG532" s="50"/>
      <c r="AH532" s="50"/>
      <c r="AI532" s="50"/>
      <c r="AJ532" s="50"/>
      <c r="AK532" s="50"/>
      <c r="AL532" s="50"/>
    </row>
    <row r="533" ht="12.0" customHeight="1">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c r="AA533" s="50"/>
      <c r="AB533" s="50"/>
      <c r="AC533" s="50"/>
      <c r="AD533" s="50"/>
      <c r="AE533" s="50"/>
      <c r="AF533" s="50"/>
      <c r="AG533" s="50"/>
      <c r="AH533" s="50"/>
      <c r="AI533" s="50"/>
      <c r="AJ533" s="50"/>
      <c r="AK533" s="50"/>
      <c r="AL533" s="50"/>
    </row>
    <row r="534" ht="12.0" customHeight="1">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c r="AC534" s="50"/>
      <c r="AD534" s="50"/>
      <c r="AE534" s="50"/>
      <c r="AF534" s="50"/>
      <c r="AG534" s="50"/>
      <c r="AH534" s="50"/>
      <c r="AI534" s="50"/>
      <c r="AJ534" s="50"/>
      <c r="AK534" s="50"/>
      <c r="AL534" s="50"/>
    </row>
    <row r="535" ht="12.0" customHeight="1">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c r="AA535" s="50"/>
      <c r="AB535" s="50"/>
      <c r="AC535" s="50"/>
      <c r="AD535" s="50"/>
      <c r="AE535" s="50"/>
      <c r="AF535" s="50"/>
      <c r="AG535" s="50"/>
      <c r="AH535" s="50"/>
      <c r="AI535" s="50"/>
      <c r="AJ535" s="50"/>
      <c r="AK535" s="50"/>
      <c r="AL535" s="50"/>
    </row>
    <row r="536" ht="12.0" customHeight="1">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c r="AC536" s="50"/>
      <c r="AD536" s="50"/>
      <c r="AE536" s="50"/>
      <c r="AF536" s="50"/>
      <c r="AG536" s="50"/>
      <c r="AH536" s="50"/>
      <c r="AI536" s="50"/>
      <c r="AJ536" s="50"/>
      <c r="AK536" s="50"/>
      <c r="AL536" s="50"/>
    </row>
    <row r="537" ht="12.0" customHeight="1">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c r="AA537" s="50"/>
      <c r="AB537" s="50"/>
      <c r="AC537" s="50"/>
      <c r="AD537" s="50"/>
      <c r="AE537" s="50"/>
      <c r="AF537" s="50"/>
      <c r="AG537" s="50"/>
      <c r="AH537" s="50"/>
      <c r="AI537" s="50"/>
      <c r="AJ537" s="50"/>
      <c r="AK537" s="50"/>
      <c r="AL537" s="50"/>
    </row>
    <row r="538" ht="12.0" customHeight="1">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c r="AC538" s="50"/>
      <c r="AD538" s="50"/>
      <c r="AE538" s="50"/>
      <c r="AF538" s="50"/>
      <c r="AG538" s="50"/>
      <c r="AH538" s="50"/>
      <c r="AI538" s="50"/>
      <c r="AJ538" s="50"/>
      <c r="AK538" s="50"/>
      <c r="AL538" s="50"/>
    </row>
    <row r="539" ht="12.0" customHeight="1">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c r="AF539" s="50"/>
      <c r="AG539" s="50"/>
      <c r="AH539" s="50"/>
      <c r="AI539" s="50"/>
      <c r="AJ539" s="50"/>
      <c r="AK539" s="50"/>
      <c r="AL539" s="50"/>
    </row>
    <row r="540" ht="12.0" customHeight="1">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c r="AF540" s="50"/>
      <c r="AG540" s="50"/>
      <c r="AH540" s="50"/>
      <c r="AI540" s="50"/>
      <c r="AJ540" s="50"/>
      <c r="AK540" s="50"/>
      <c r="AL540" s="50"/>
    </row>
    <row r="541" ht="12.0" customHeight="1">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c r="AF541" s="50"/>
      <c r="AG541" s="50"/>
      <c r="AH541" s="50"/>
      <c r="AI541" s="50"/>
      <c r="AJ541" s="50"/>
      <c r="AK541" s="50"/>
      <c r="AL541" s="50"/>
    </row>
    <row r="542" ht="12.0" customHeight="1">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c r="AC542" s="50"/>
      <c r="AD542" s="50"/>
      <c r="AE542" s="50"/>
      <c r="AF542" s="50"/>
      <c r="AG542" s="50"/>
      <c r="AH542" s="50"/>
      <c r="AI542" s="50"/>
      <c r="AJ542" s="50"/>
      <c r="AK542" s="50"/>
      <c r="AL542" s="50"/>
    </row>
    <row r="543" ht="12.0" customHeight="1">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c r="AA543" s="50"/>
      <c r="AB543" s="50"/>
      <c r="AC543" s="50"/>
      <c r="AD543" s="50"/>
      <c r="AE543" s="50"/>
      <c r="AF543" s="50"/>
      <c r="AG543" s="50"/>
      <c r="AH543" s="50"/>
      <c r="AI543" s="50"/>
      <c r="AJ543" s="50"/>
      <c r="AK543" s="50"/>
      <c r="AL543" s="50"/>
    </row>
    <row r="544" ht="12.0" customHeight="1">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c r="AC544" s="50"/>
      <c r="AD544" s="50"/>
      <c r="AE544" s="50"/>
      <c r="AF544" s="50"/>
      <c r="AG544" s="50"/>
      <c r="AH544" s="50"/>
      <c r="AI544" s="50"/>
      <c r="AJ544" s="50"/>
      <c r="AK544" s="50"/>
      <c r="AL544" s="50"/>
    </row>
    <row r="545" ht="12.0" customHeight="1">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c r="AA545" s="50"/>
      <c r="AB545" s="50"/>
      <c r="AC545" s="50"/>
      <c r="AD545" s="50"/>
      <c r="AE545" s="50"/>
      <c r="AF545" s="50"/>
      <c r="AG545" s="50"/>
      <c r="AH545" s="50"/>
      <c r="AI545" s="50"/>
      <c r="AJ545" s="50"/>
      <c r="AK545" s="50"/>
      <c r="AL545" s="50"/>
    </row>
    <row r="546" ht="12.0" customHeight="1">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c r="AF546" s="50"/>
      <c r="AG546" s="50"/>
      <c r="AH546" s="50"/>
      <c r="AI546" s="50"/>
      <c r="AJ546" s="50"/>
      <c r="AK546" s="50"/>
      <c r="AL546" s="50"/>
    </row>
    <row r="547" ht="12.0" customHeight="1">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c r="AF547" s="50"/>
      <c r="AG547" s="50"/>
      <c r="AH547" s="50"/>
      <c r="AI547" s="50"/>
      <c r="AJ547" s="50"/>
      <c r="AK547" s="50"/>
      <c r="AL547" s="50"/>
    </row>
    <row r="548" ht="12.0" customHeight="1">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c r="AC548" s="50"/>
      <c r="AD548" s="50"/>
      <c r="AE548" s="50"/>
      <c r="AF548" s="50"/>
      <c r="AG548" s="50"/>
      <c r="AH548" s="50"/>
      <c r="AI548" s="50"/>
      <c r="AJ548" s="50"/>
      <c r="AK548" s="50"/>
      <c r="AL548" s="50"/>
    </row>
    <row r="549" ht="12.0" customHeight="1">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c r="AF549" s="50"/>
      <c r="AG549" s="50"/>
      <c r="AH549" s="50"/>
      <c r="AI549" s="50"/>
      <c r="AJ549" s="50"/>
      <c r="AK549" s="50"/>
      <c r="AL549" s="50"/>
    </row>
    <row r="550" ht="12.0" customHeight="1">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c r="AC550" s="50"/>
      <c r="AD550" s="50"/>
      <c r="AE550" s="50"/>
      <c r="AF550" s="50"/>
      <c r="AG550" s="50"/>
      <c r="AH550" s="50"/>
      <c r="AI550" s="50"/>
      <c r="AJ550" s="50"/>
      <c r="AK550" s="50"/>
      <c r="AL550" s="50"/>
    </row>
    <row r="551" ht="12.0" customHeight="1">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c r="AA551" s="50"/>
      <c r="AB551" s="50"/>
      <c r="AC551" s="50"/>
      <c r="AD551" s="50"/>
      <c r="AE551" s="50"/>
      <c r="AF551" s="50"/>
      <c r="AG551" s="50"/>
      <c r="AH551" s="50"/>
      <c r="AI551" s="50"/>
      <c r="AJ551" s="50"/>
      <c r="AK551" s="50"/>
      <c r="AL551" s="50"/>
    </row>
    <row r="552" ht="12.0" customHeight="1">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c r="AC552" s="50"/>
      <c r="AD552" s="50"/>
      <c r="AE552" s="50"/>
      <c r="AF552" s="50"/>
      <c r="AG552" s="50"/>
      <c r="AH552" s="50"/>
      <c r="AI552" s="50"/>
      <c r="AJ552" s="50"/>
      <c r="AK552" s="50"/>
      <c r="AL552" s="50"/>
    </row>
    <row r="553" ht="12.0" customHeight="1">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c r="AF553" s="50"/>
      <c r="AG553" s="50"/>
      <c r="AH553" s="50"/>
      <c r="AI553" s="50"/>
      <c r="AJ553" s="50"/>
      <c r="AK553" s="50"/>
      <c r="AL553" s="50"/>
    </row>
    <row r="554" ht="12.0" customHeight="1">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c r="AC554" s="50"/>
      <c r="AD554" s="50"/>
      <c r="AE554" s="50"/>
      <c r="AF554" s="50"/>
      <c r="AG554" s="50"/>
      <c r="AH554" s="50"/>
      <c r="AI554" s="50"/>
      <c r="AJ554" s="50"/>
      <c r="AK554" s="50"/>
      <c r="AL554" s="50"/>
    </row>
    <row r="555" ht="12.0" customHeight="1">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c r="AF555" s="50"/>
      <c r="AG555" s="50"/>
      <c r="AH555" s="50"/>
      <c r="AI555" s="50"/>
      <c r="AJ555" s="50"/>
      <c r="AK555" s="50"/>
      <c r="AL555" s="50"/>
    </row>
    <row r="556" ht="12.0" customHeight="1">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c r="AC556" s="50"/>
      <c r="AD556" s="50"/>
      <c r="AE556" s="50"/>
      <c r="AF556" s="50"/>
      <c r="AG556" s="50"/>
      <c r="AH556" s="50"/>
      <c r="AI556" s="50"/>
      <c r="AJ556" s="50"/>
      <c r="AK556" s="50"/>
      <c r="AL556" s="50"/>
    </row>
    <row r="557" ht="12.0" customHeight="1">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c r="AA557" s="50"/>
      <c r="AB557" s="50"/>
      <c r="AC557" s="50"/>
      <c r="AD557" s="50"/>
      <c r="AE557" s="50"/>
      <c r="AF557" s="50"/>
      <c r="AG557" s="50"/>
      <c r="AH557" s="50"/>
      <c r="AI557" s="50"/>
      <c r="AJ557" s="50"/>
      <c r="AK557" s="50"/>
      <c r="AL557" s="50"/>
    </row>
    <row r="558" ht="12.0" customHeight="1">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c r="AC558" s="50"/>
      <c r="AD558" s="50"/>
      <c r="AE558" s="50"/>
      <c r="AF558" s="50"/>
      <c r="AG558" s="50"/>
      <c r="AH558" s="50"/>
      <c r="AI558" s="50"/>
      <c r="AJ558" s="50"/>
      <c r="AK558" s="50"/>
      <c r="AL558" s="50"/>
    </row>
    <row r="559" ht="12.0" customHeight="1">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c r="AA559" s="50"/>
      <c r="AB559" s="50"/>
      <c r="AC559" s="50"/>
      <c r="AD559" s="50"/>
      <c r="AE559" s="50"/>
      <c r="AF559" s="50"/>
      <c r="AG559" s="50"/>
      <c r="AH559" s="50"/>
      <c r="AI559" s="50"/>
      <c r="AJ559" s="50"/>
      <c r="AK559" s="50"/>
      <c r="AL559" s="50"/>
    </row>
    <row r="560" ht="12.0" customHeight="1">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c r="AC560" s="50"/>
      <c r="AD560" s="50"/>
      <c r="AE560" s="50"/>
      <c r="AF560" s="50"/>
      <c r="AG560" s="50"/>
      <c r="AH560" s="50"/>
      <c r="AI560" s="50"/>
      <c r="AJ560" s="50"/>
      <c r="AK560" s="50"/>
      <c r="AL560" s="50"/>
    </row>
    <row r="561" ht="12.0" customHeight="1">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c r="AA561" s="50"/>
      <c r="AB561" s="50"/>
      <c r="AC561" s="50"/>
      <c r="AD561" s="50"/>
      <c r="AE561" s="50"/>
      <c r="AF561" s="50"/>
      <c r="AG561" s="50"/>
      <c r="AH561" s="50"/>
      <c r="AI561" s="50"/>
      <c r="AJ561" s="50"/>
      <c r="AK561" s="50"/>
      <c r="AL561" s="50"/>
    </row>
    <row r="562" ht="12.0" customHeight="1">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c r="AC562" s="50"/>
      <c r="AD562" s="50"/>
      <c r="AE562" s="50"/>
      <c r="AF562" s="50"/>
      <c r="AG562" s="50"/>
      <c r="AH562" s="50"/>
      <c r="AI562" s="50"/>
      <c r="AJ562" s="50"/>
      <c r="AK562" s="50"/>
      <c r="AL562" s="50"/>
    </row>
    <row r="563" ht="12.0" customHeight="1">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c r="AF563" s="50"/>
      <c r="AG563" s="50"/>
      <c r="AH563" s="50"/>
      <c r="AI563" s="50"/>
      <c r="AJ563" s="50"/>
      <c r="AK563" s="50"/>
      <c r="AL563" s="50"/>
    </row>
    <row r="564" ht="12.0" customHeight="1">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c r="AC564" s="50"/>
      <c r="AD564" s="50"/>
      <c r="AE564" s="50"/>
      <c r="AF564" s="50"/>
      <c r="AG564" s="50"/>
      <c r="AH564" s="50"/>
      <c r="AI564" s="50"/>
      <c r="AJ564" s="50"/>
      <c r="AK564" s="50"/>
      <c r="AL564" s="50"/>
    </row>
    <row r="565" ht="12.0" customHeight="1">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c r="AA565" s="50"/>
      <c r="AB565" s="50"/>
      <c r="AC565" s="50"/>
      <c r="AD565" s="50"/>
      <c r="AE565" s="50"/>
      <c r="AF565" s="50"/>
      <c r="AG565" s="50"/>
      <c r="AH565" s="50"/>
      <c r="AI565" s="50"/>
      <c r="AJ565" s="50"/>
      <c r="AK565" s="50"/>
      <c r="AL565" s="50"/>
    </row>
    <row r="566" ht="12.0" customHeight="1">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c r="AC566" s="50"/>
      <c r="AD566" s="50"/>
      <c r="AE566" s="50"/>
      <c r="AF566" s="50"/>
      <c r="AG566" s="50"/>
      <c r="AH566" s="50"/>
      <c r="AI566" s="50"/>
      <c r="AJ566" s="50"/>
      <c r="AK566" s="50"/>
      <c r="AL566" s="50"/>
    </row>
    <row r="567" ht="12.0" customHeight="1">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c r="AA567" s="50"/>
      <c r="AB567" s="50"/>
      <c r="AC567" s="50"/>
      <c r="AD567" s="50"/>
      <c r="AE567" s="50"/>
      <c r="AF567" s="50"/>
      <c r="AG567" s="50"/>
      <c r="AH567" s="50"/>
      <c r="AI567" s="50"/>
      <c r="AJ567" s="50"/>
      <c r="AK567" s="50"/>
      <c r="AL567" s="50"/>
    </row>
    <row r="568" ht="12.0" customHeight="1">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c r="AC568" s="50"/>
      <c r="AD568" s="50"/>
      <c r="AE568" s="50"/>
      <c r="AF568" s="50"/>
      <c r="AG568" s="50"/>
      <c r="AH568" s="50"/>
      <c r="AI568" s="50"/>
      <c r="AJ568" s="50"/>
      <c r="AK568" s="50"/>
      <c r="AL568" s="50"/>
    </row>
    <row r="569" ht="12.0" customHeight="1">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c r="AA569" s="50"/>
      <c r="AB569" s="50"/>
      <c r="AC569" s="50"/>
      <c r="AD569" s="50"/>
      <c r="AE569" s="50"/>
      <c r="AF569" s="50"/>
      <c r="AG569" s="50"/>
      <c r="AH569" s="50"/>
      <c r="AI569" s="50"/>
      <c r="AJ569" s="50"/>
      <c r="AK569" s="50"/>
      <c r="AL569" s="50"/>
    </row>
    <row r="570" ht="12.0" customHeight="1">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c r="AC570" s="50"/>
      <c r="AD570" s="50"/>
      <c r="AE570" s="50"/>
      <c r="AF570" s="50"/>
      <c r="AG570" s="50"/>
      <c r="AH570" s="50"/>
      <c r="AI570" s="50"/>
      <c r="AJ570" s="50"/>
      <c r="AK570" s="50"/>
      <c r="AL570" s="50"/>
    </row>
    <row r="571" ht="12.0" customHeight="1">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c r="AA571" s="50"/>
      <c r="AB571" s="50"/>
      <c r="AC571" s="50"/>
      <c r="AD571" s="50"/>
      <c r="AE571" s="50"/>
      <c r="AF571" s="50"/>
      <c r="AG571" s="50"/>
      <c r="AH571" s="50"/>
      <c r="AI571" s="50"/>
      <c r="AJ571" s="50"/>
      <c r="AK571" s="50"/>
      <c r="AL571" s="50"/>
    </row>
    <row r="572" ht="12.0" customHeight="1">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c r="AC572" s="50"/>
      <c r="AD572" s="50"/>
      <c r="AE572" s="50"/>
      <c r="AF572" s="50"/>
      <c r="AG572" s="50"/>
      <c r="AH572" s="50"/>
      <c r="AI572" s="50"/>
      <c r="AJ572" s="50"/>
      <c r="AK572" s="50"/>
      <c r="AL572" s="50"/>
    </row>
    <row r="573" ht="12.0" customHeight="1">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c r="AF573" s="50"/>
      <c r="AG573" s="50"/>
      <c r="AH573" s="50"/>
      <c r="AI573" s="50"/>
      <c r="AJ573" s="50"/>
      <c r="AK573" s="50"/>
      <c r="AL573" s="50"/>
    </row>
    <row r="574" ht="12.0" customHeight="1">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c r="AF574" s="50"/>
      <c r="AG574" s="50"/>
      <c r="AH574" s="50"/>
      <c r="AI574" s="50"/>
      <c r="AJ574" s="50"/>
      <c r="AK574" s="50"/>
      <c r="AL574" s="50"/>
    </row>
    <row r="575" ht="12.0" customHeight="1">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c r="AF575" s="50"/>
      <c r="AG575" s="50"/>
      <c r="AH575" s="50"/>
      <c r="AI575" s="50"/>
      <c r="AJ575" s="50"/>
      <c r="AK575" s="50"/>
      <c r="AL575" s="50"/>
    </row>
    <row r="576" ht="12.0" customHeight="1">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c r="AF576" s="50"/>
      <c r="AG576" s="50"/>
      <c r="AH576" s="50"/>
      <c r="AI576" s="50"/>
      <c r="AJ576" s="50"/>
      <c r="AK576" s="50"/>
      <c r="AL576" s="50"/>
    </row>
    <row r="577" ht="12.0" customHeight="1">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c r="AA577" s="50"/>
      <c r="AB577" s="50"/>
      <c r="AC577" s="50"/>
      <c r="AD577" s="50"/>
      <c r="AE577" s="50"/>
      <c r="AF577" s="50"/>
      <c r="AG577" s="50"/>
      <c r="AH577" s="50"/>
      <c r="AI577" s="50"/>
      <c r="AJ577" s="50"/>
      <c r="AK577" s="50"/>
      <c r="AL577" s="50"/>
    </row>
    <row r="578" ht="12.0" customHeight="1">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c r="AC578" s="50"/>
      <c r="AD578" s="50"/>
      <c r="AE578" s="50"/>
      <c r="AF578" s="50"/>
      <c r="AG578" s="50"/>
      <c r="AH578" s="50"/>
      <c r="AI578" s="50"/>
      <c r="AJ578" s="50"/>
      <c r="AK578" s="50"/>
      <c r="AL578" s="50"/>
    </row>
    <row r="579" ht="12.0" customHeight="1">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c r="AF579" s="50"/>
      <c r="AG579" s="50"/>
      <c r="AH579" s="50"/>
      <c r="AI579" s="50"/>
      <c r="AJ579" s="50"/>
      <c r="AK579" s="50"/>
      <c r="AL579" s="50"/>
    </row>
    <row r="580" ht="12.0" customHeight="1">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c r="AC580" s="50"/>
      <c r="AD580" s="50"/>
      <c r="AE580" s="50"/>
      <c r="AF580" s="50"/>
      <c r="AG580" s="50"/>
      <c r="AH580" s="50"/>
      <c r="AI580" s="50"/>
      <c r="AJ580" s="50"/>
      <c r="AK580" s="50"/>
      <c r="AL580" s="50"/>
    </row>
    <row r="581" ht="12.0" customHeight="1">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c r="AA581" s="50"/>
      <c r="AB581" s="50"/>
      <c r="AC581" s="50"/>
      <c r="AD581" s="50"/>
      <c r="AE581" s="50"/>
      <c r="AF581" s="50"/>
      <c r="AG581" s="50"/>
      <c r="AH581" s="50"/>
      <c r="AI581" s="50"/>
      <c r="AJ581" s="50"/>
      <c r="AK581" s="50"/>
      <c r="AL581" s="50"/>
    </row>
    <row r="582" ht="12.0" customHeight="1">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c r="AC582" s="50"/>
      <c r="AD582" s="50"/>
      <c r="AE582" s="50"/>
      <c r="AF582" s="50"/>
      <c r="AG582" s="50"/>
      <c r="AH582" s="50"/>
      <c r="AI582" s="50"/>
      <c r="AJ582" s="50"/>
      <c r="AK582" s="50"/>
      <c r="AL582" s="50"/>
    </row>
    <row r="583" ht="12.0" customHeight="1">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c r="AA583" s="50"/>
      <c r="AB583" s="50"/>
      <c r="AC583" s="50"/>
      <c r="AD583" s="50"/>
      <c r="AE583" s="50"/>
      <c r="AF583" s="50"/>
      <c r="AG583" s="50"/>
      <c r="AH583" s="50"/>
      <c r="AI583" s="50"/>
      <c r="AJ583" s="50"/>
      <c r="AK583" s="50"/>
      <c r="AL583" s="50"/>
    </row>
    <row r="584" ht="12.0" customHeight="1">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c r="AC584" s="50"/>
      <c r="AD584" s="50"/>
      <c r="AE584" s="50"/>
      <c r="AF584" s="50"/>
      <c r="AG584" s="50"/>
      <c r="AH584" s="50"/>
      <c r="AI584" s="50"/>
      <c r="AJ584" s="50"/>
      <c r="AK584" s="50"/>
      <c r="AL584" s="50"/>
    </row>
    <row r="585" ht="12.0" customHeight="1">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c r="AA585" s="50"/>
      <c r="AB585" s="50"/>
      <c r="AC585" s="50"/>
      <c r="AD585" s="50"/>
      <c r="AE585" s="50"/>
      <c r="AF585" s="50"/>
      <c r="AG585" s="50"/>
      <c r="AH585" s="50"/>
      <c r="AI585" s="50"/>
      <c r="AJ585" s="50"/>
      <c r="AK585" s="50"/>
      <c r="AL585" s="50"/>
    </row>
    <row r="586" ht="12.0" customHeight="1">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c r="AC586" s="50"/>
      <c r="AD586" s="50"/>
      <c r="AE586" s="50"/>
      <c r="AF586" s="50"/>
      <c r="AG586" s="50"/>
      <c r="AH586" s="50"/>
      <c r="AI586" s="50"/>
      <c r="AJ586" s="50"/>
      <c r="AK586" s="50"/>
      <c r="AL586" s="50"/>
    </row>
    <row r="587" ht="12.0" customHeight="1">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c r="AA587" s="50"/>
      <c r="AB587" s="50"/>
      <c r="AC587" s="50"/>
      <c r="AD587" s="50"/>
      <c r="AE587" s="50"/>
      <c r="AF587" s="50"/>
      <c r="AG587" s="50"/>
      <c r="AH587" s="50"/>
      <c r="AI587" s="50"/>
      <c r="AJ587" s="50"/>
      <c r="AK587" s="50"/>
      <c r="AL587" s="50"/>
    </row>
    <row r="588" ht="12.0" customHeight="1">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c r="AC588" s="50"/>
      <c r="AD588" s="50"/>
      <c r="AE588" s="50"/>
      <c r="AF588" s="50"/>
      <c r="AG588" s="50"/>
      <c r="AH588" s="50"/>
      <c r="AI588" s="50"/>
      <c r="AJ588" s="50"/>
      <c r="AK588" s="50"/>
      <c r="AL588" s="50"/>
    </row>
    <row r="589" ht="12.0" customHeight="1">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c r="AA589" s="50"/>
      <c r="AB589" s="50"/>
      <c r="AC589" s="50"/>
      <c r="AD589" s="50"/>
      <c r="AE589" s="50"/>
      <c r="AF589" s="50"/>
      <c r="AG589" s="50"/>
      <c r="AH589" s="50"/>
      <c r="AI589" s="50"/>
      <c r="AJ589" s="50"/>
      <c r="AK589" s="50"/>
      <c r="AL589" s="50"/>
    </row>
    <row r="590" ht="12.0" customHeight="1">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c r="AF590" s="50"/>
      <c r="AG590" s="50"/>
      <c r="AH590" s="50"/>
      <c r="AI590" s="50"/>
      <c r="AJ590" s="50"/>
      <c r="AK590" s="50"/>
      <c r="AL590" s="50"/>
    </row>
    <row r="591" ht="12.0" customHeight="1">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c r="AA591" s="50"/>
      <c r="AB591" s="50"/>
      <c r="AC591" s="50"/>
      <c r="AD591" s="50"/>
      <c r="AE591" s="50"/>
      <c r="AF591" s="50"/>
      <c r="AG591" s="50"/>
      <c r="AH591" s="50"/>
      <c r="AI591" s="50"/>
      <c r="AJ591" s="50"/>
      <c r="AK591" s="50"/>
      <c r="AL591" s="50"/>
    </row>
    <row r="592" ht="12.0" customHeight="1">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c r="AC592" s="50"/>
      <c r="AD592" s="50"/>
      <c r="AE592" s="50"/>
      <c r="AF592" s="50"/>
      <c r="AG592" s="50"/>
      <c r="AH592" s="50"/>
      <c r="AI592" s="50"/>
      <c r="AJ592" s="50"/>
      <c r="AK592" s="50"/>
      <c r="AL592" s="50"/>
    </row>
    <row r="593" ht="12.0" customHeight="1">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c r="AA593" s="50"/>
      <c r="AB593" s="50"/>
      <c r="AC593" s="50"/>
      <c r="AD593" s="50"/>
      <c r="AE593" s="50"/>
      <c r="AF593" s="50"/>
      <c r="AG593" s="50"/>
      <c r="AH593" s="50"/>
      <c r="AI593" s="50"/>
      <c r="AJ593" s="50"/>
      <c r="AK593" s="50"/>
      <c r="AL593" s="50"/>
    </row>
    <row r="594" ht="12.0" customHeight="1">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c r="AC594" s="50"/>
      <c r="AD594" s="50"/>
      <c r="AE594" s="50"/>
      <c r="AF594" s="50"/>
      <c r="AG594" s="50"/>
      <c r="AH594" s="50"/>
      <c r="AI594" s="50"/>
      <c r="AJ594" s="50"/>
      <c r="AK594" s="50"/>
      <c r="AL594" s="50"/>
    </row>
    <row r="595" ht="12.0" customHeight="1">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c r="AA595" s="50"/>
      <c r="AB595" s="50"/>
      <c r="AC595" s="50"/>
      <c r="AD595" s="50"/>
      <c r="AE595" s="50"/>
      <c r="AF595" s="50"/>
      <c r="AG595" s="50"/>
      <c r="AH595" s="50"/>
      <c r="AI595" s="50"/>
      <c r="AJ595" s="50"/>
      <c r="AK595" s="50"/>
      <c r="AL595" s="50"/>
    </row>
    <row r="596" ht="12.0" customHeight="1">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c r="AC596" s="50"/>
      <c r="AD596" s="50"/>
      <c r="AE596" s="50"/>
      <c r="AF596" s="50"/>
      <c r="AG596" s="50"/>
      <c r="AH596" s="50"/>
      <c r="AI596" s="50"/>
      <c r="AJ596" s="50"/>
      <c r="AK596" s="50"/>
      <c r="AL596" s="50"/>
    </row>
    <row r="597" ht="12.0" customHeight="1">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c r="AA597" s="50"/>
      <c r="AB597" s="50"/>
      <c r="AC597" s="50"/>
      <c r="AD597" s="50"/>
      <c r="AE597" s="50"/>
      <c r="AF597" s="50"/>
      <c r="AG597" s="50"/>
      <c r="AH597" s="50"/>
      <c r="AI597" s="50"/>
      <c r="AJ597" s="50"/>
      <c r="AK597" s="50"/>
      <c r="AL597" s="50"/>
    </row>
    <row r="598" ht="12.0" customHeight="1">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c r="AC598" s="50"/>
      <c r="AD598" s="50"/>
      <c r="AE598" s="50"/>
      <c r="AF598" s="50"/>
      <c r="AG598" s="50"/>
      <c r="AH598" s="50"/>
      <c r="AI598" s="50"/>
      <c r="AJ598" s="50"/>
      <c r="AK598" s="50"/>
      <c r="AL598" s="50"/>
    </row>
    <row r="599" ht="12.0" customHeight="1">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c r="AA599" s="50"/>
      <c r="AB599" s="50"/>
      <c r="AC599" s="50"/>
      <c r="AD599" s="50"/>
      <c r="AE599" s="50"/>
      <c r="AF599" s="50"/>
      <c r="AG599" s="50"/>
      <c r="AH599" s="50"/>
      <c r="AI599" s="50"/>
      <c r="AJ599" s="50"/>
      <c r="AK599" s="50"/>
      <c r="AL599" s="50"/>
    </row>
    <row r="600" ht="12.0" customHeight="1">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c r="AC600" s="50"/>
      <c r="AD600" s="50"/>
      <c r="AE600" s="50"/>
      <c r="AF600" s="50"/>
      <c r="AG600" s="50"/>
      <c r="AH600" s="50"/>
      <c r="AI600" s="50"/>
      <c r="AJ600" s="50"/>
      <c r="AK600" s="50"/>
      <c r="AL600" s="50"/>
    </row>
    <row r="601" ht="12.0" customHeight="1">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c r="AA601" s="50"/>
      <c r="AB601" s="50"/>
      <c r="AC601" s="50"/>
      <c r="AD601" s="50"/>
      <c r="AE601" s="50"/>
      <c r="AF601" s="50"/>
      <c r="AG601" s="50"/>
      <c r="AH601" s="50"/>
      <c r="AI601" s="50"/>
      <c r="AJ601" s="50"/>
      <c r="AK601" s="50"/>
      <c r="AL601" s="50"/>
    </row>
    <row r="602" ht="12.0" customHeight="1">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c r="AC602" s="50"/>
      <c r="AD602" s="50"/>
      <c r="AE602" s="50"/>
      <c r="AF602" s="50"/>
      <c r="AG602" s="50"/>
      <c r="AH602" s="50"/>
      <c r="AI602" s="50"/>
      <c r="AJ602" s="50"/>
      <c r="AK602" s="50"/>
      <c r="AL602" s="50"/>
    </row>
    <row r="603" ht="12.0" customHeight="1">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c r="AA603" s="50"/>
      <c r="AB603" s="50"/>
      <c r="AC603" s="50"/>
      <c r="AD603" s="50"/>
      <c r="AE603" s="50"/>
      <c r="AF603" s="50"/>
      <c r="AG603" s="50"/>
      <c r="AH603" s="50"/>
      <c r="AI603" s="50"/>
      <c r="AJ603" s="50"/>
      <c r="AK603" s="50"/>
      <c r="AL603" s="50"/>
    </row>
    <row r="604" ht="12.0" customHeight="1">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c r="AF604" s="50"/>
      <c r="AG604" s="50"/>
      <c r="AH604" s="50"/>
      <c r="AI604" s="50"/>
      <c r="AJ604" s="50"/>
      <c r="AK604" s="50"/>
      <c r="AL604" s="50"/>
    </row>
    <row r="605" ht="12.0" customHeight="1">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c r="AA605" s="50"/>
      <c r="AB605" s="50"/>
      <c r="AC605" s="50"/>
      <c r="AD605" s="50"/>
      <c r="AE605" s="50"/>
      <c r="AF605" s="50"/>
      <c r="AG605" s="50"/>
      <c r="AH605" s="50"/>
      <c r="AI605" s="50"/>
      <c r="AJ605" s="50"/>
      <c r="AK605" s="50"/>
      <c r="AL605" s="50"/>
    </row>
    <row r="606" ht="12.0" customHeight="1">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c r="AF606" s="50"/>
      <c r="AG606" s="50"/>
      <c r="AH606" s="50"/>
      <c r="AI606" s="50"/>
      <c r="AJ606" s="50"/>
      <c r="AK606" s="50"/>
      <c r="AL606" s="50"/>
    </row>
    <row r="607" ht="12.0" customHeight="1">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c r="AF607" s="50"/>
      <c r="AG607" s="50"/>
      <c r="AH607" s="50"/>
      <c r="AI607" s="50"/>
      <c r="AJ607" s="50"/>
      <c r="AK607" s="50"/>
      <c r="AL607" s="50"/>
    </row>
    <row r="608" ht="12.0" customHeight="1">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c r="AF608" s="50"/>
      <c r="AG608" s="50"/>
      <c r="AH608" s="50"/>
      <c r="AI608" s="50"/>
      <c r="AJ608" s="50"/>
      <c r="AK608" s="50"/>
      <c r="AL608" s="50"/>
    </row>
    <row r="609" ht="12.0" customHeight="1">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c r="AA609" s="50"/>
      <c r="AB609" s="50"/>
      <c r="AC609" s="50"/>
      <c r="AD609" s="50"/>
      <c r="AE609" s="50"/>
      <c r="AF609" s="50"/>
      <c r="AG609" s="50"/>
      <c r="AH609" s="50"/>
      <c r="AI609" s="50"/>
      <c r="AJ609" s="50"/>
      <c r="AK609" s="50"/>
      <c r="AL609" s="50"/>
    </row>
    <row r="610" ht="12.0" customHeight="1">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c r="AF610" s="50"/>
      <c r="AG610" s="50"/>
      <c r="AH610" s="50"/>
      <c r="AI610" s="50"/>
      <c r="AJ610" s="50"/>
      <c r="AK610" s="50"/>
      <c r="AL610" s="50"/>
    </row>
    <row r="611" ht="12.0" customHeight="1">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c r="AF611" s="50"/>
      <c r="AG611" s="50"/>
      <c r="AH611" s="50"/>
      <c r="AI611" s="50"/>
      <c r="AJ611" s="50"/>
      <c r="AK611" s="50"/>
      <c r="AL611" s="50"/>
    </row>
    <row r="612" ht="12.0" customHeight="1">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c r="AF612" s="50"/>
      <c r="AG612" s="50"/>
      <c r="AH612" s="50"/>
      <c r="AI612" s="50"/>
      <c r="AJ612" s="50"/>
      <c r="AK612" s="50"/>
      <c r="AL612" s="50"/>
    </row>
    <row r="613" ht="12.0" customHeight="1">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c r="AF613" s="50"/>
      <c r="AG613" s="50"/>
      <c r="AH613" s="50"/>
      <c r="AI613" s="50"/>
      <c r="AJ613" s="50"/>
      <c r="AK613" s="50"/>
      <c r="AL613" s="50"/>
    </row>
    <row r="614" ht="12.0" customHeight="1">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c r="AC614" s="50"/>
      <c r="AD614" s="50"/>
      <c r="AE614" s="50"/>
      <c r="AF614" s="50"/>
      <c r="AG614" s="50"/>
      <c r="AH614" s="50"/>
      <c r="AI614" s="50"/>
      <c r="AJ614" s="50"/>
      <c r="AK614" s="50"/>
      <c r="AL614" s="50"/>
    </row>
    <row r="615" ht="12.0" customHeight="1">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c r="AF615" s="50"/>
      <c r="AG615" s="50"/>
      <c r="AH615" s="50"/>
      <c r="AI615" s="50"/>
      <c r="AJ615" s="50"/>
      <c r="AK615" s="50"/>
      <c r="AL615" s="50"/>
    </row>
    <row r="616" ht="12.0" customHeight="1">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c r="AF616" s="50"/>
      <c r="AG616" s="50"/>
      <c r="AH616" s="50"/>
      <c r="AI616" s="50"/>
      <c r="AJ616" s="50"/>
      <c r="AK616" s="50"/>
      <c r="AL616" s="50"/>
    </row>
    <row r="617" ht="12.0" customHeight="1">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c r="AA617" s="50"/>
      <c r="AB617" s="50"/>
      <c r="AC617" s="50"/>
      <c r="AD617" s="50"/>
      <c r="AE617" s="50"/>
      <c r="AF617" s="50"/>
      <c r="AG617" s="50"/>
      <c r="AH617" s="50"/>
      <c r="AI617" s="50"/>
      <c r="AJ617" s="50"/>
      <c r="AK617" s="50"/>
      <c r="AL617" s="50"/>
    </row>
    <row r="618" ht="12.0" customHeight="1">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c r="AC618" s="50"/>
      <c r="AD618" s="50"/>
      <c r="AE618" s="50"/>
      <c r="AF618" s="50"/>
      <c r="AG618" s="50"/>
      <c r="AH618" s="50"/>
      <c r="AI618" s="50"/>
      <c r="AJ618" s="50"/>
      <c r="AK618" s="50"/>
      <c r="AL618" s="50"/>
    </row>
    <row r="619" ht="12.0" customHeight="1">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c r="AA619" s="50"/>
      <c r="AB619" s="50"/>
      <c r="AC619" s="50"/>
      <c r="AD619" s="50"/>
      <c r="AE619" s="50"/>
      <c r="AF619" s="50"/>
      <c r="AG619" s="50"/>
      <c r="AH619" s="50"/>
      <c r="AI619" s="50"/>
      <c r="AJ619" s="50"/>
      <c r="AK619" s="50"/>
      <c r="AL619" s="50"/>
    </row>
    <row r="620" ht="12.0" customHeight="1">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c r="AC620" s="50"/>
      <c r="AD620" s="50"/>
      <c r="AE620" s="50"/>
      <c r="AF620" s="50"/>
      <c r="AG620" s="50"/>
      <c r="AH620" s="50"/>
      <c r="AI620" s="50"/>
      <c r="AJ620" s="50"/>
      <c r="AK620" s="50"/>
      <c r="AL620" s="50"/>
    </row>
    <row r="621" ht="12.0" customHeight="1">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c r="AA621" s="50"/>
      <c r="AB621" s="50"/>
      <c r="AC621" s="50"/>
      <c r="AD621" s="50"/>
      <c r="AE621" s="50"/>
      <c r="AF621" s="50"/>
      <c r="AG621" s="50"/>
      <c r="AH621" s="50"/>
      <c r="AI621" s="50"/>
      <c r="AJ621" s="50"/>
      <c r="AK621" s="50"/>
      <c r="AL621" s="50"/>
    </row>
    <row r="622" ht="12.0" customHeight="1">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c r="AC622" s="50"/>
      <c r="AD622" s="50"/>
      <c r="AE622" s="50"/>
      <c r="AF622" s="50"/>
      <c r="AG622" s="50"/>
      <c r="AH622" s="50"/>
      <c r="AI622" s="50"/>
      <c r="AJ622" s="50"/>
      <c r="AK622" s="50"/>
      <c r="AL622" s="50"/>
    </row>
    <row r="623" ht="12.0" customHeight="1">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c r="AA623" s="50"/>
      <c r="AB623" s="50"/>
      <c r="AC623" s="50"/>
      <c r="AD623" s="50"/>
      <c r="AE623" s="50"/>
      <c r="AF623" s="50"/>
      <c r="AG623" s="50"/>
      <c r="AH623" s="50"/>
      <c r="AI623" s="50"/>
      <c r="AJ623" s="50"/>
      <c r="AK623" s="50"/>
      <c r="AL623" s="50"/>
    </row>
    <row r="624" ht="12.0" customHeight="1">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c r="AC624" s="50"/>
      <c r="AD624" s="50"/>
      <c r="AE624" s="50"/>
      <c r="AF624" s="50"/>
      <c r="AG624" s="50"/>
      <c r="AH624" s="50"/>
      <c r="AI624" s="50"/>
      <c r="AJ624" s="50"/>
      <c r="AK624" s="50"/>
      <c r="AL624" s="50"/>
    </row>
    <row r="625" ht="12.0" customHeight="1">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c r="AA625" s="50"/>
      <c r="AB625" s="50"/>
      <c r="AC625" s="50"/>
      <c r="AD625" s="50"/>
      <c r="AE625" s="50"/>
      <c r="AF625" s="50"/>
      <c r="AG625" s="50"/>
      <c r="AH625" s="50"/>
      <c r="AI625" s="50"/>
      <c r="AJ625" s="50"/>
      <c r="AK625" s="50"/>
      <c r="AL625" s="50"/>
    </row>
    <row r="626" ht="12.0" customHeight="1">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c r="AC626" s="50"/>
      <c r="AD626" s="50"/>
      <c r="AE626" s="50"/>
      <c r="AF626" s="50"/>
      <c r="AG626" s="50"/>
      <c r="AH626" s="50"/>
      <c r="AI626" s="50"/>
      <c r="AJ626" s="50"/>
      <c r="AK626" s="50"/>
      <c r="AL626" s="50"/>
    </row>
    <row r="627" ht="12.0" customHeight="1">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c r="AA627" s="50"/>
      <c r="AB627" s="50"/>
      <c r="AC627" s="50"/>
      <c r="AD627" s="50"/>
      <c r="AE627" s="50"/>
      <c r="AF627" s="50"/>
      <c r="AG627" s="50"/>
      <c r="AH627" s="50"/>
      <c r="AI627" s="50"/>
      <c r="AJ627" s="50"/>
      <c r="AK627" s="50"/>
      <c r="AL627" s="50"/>
    </row>
    <row r="628" ht="12.0" customHeight="1">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c r="AC628" s="50"/>
      <c r="AD628" s="50"/>
      <c r="AE628" s="50"/>
      <c r="AF628" s="50"/>
      <c r="AG628" s="50"/>
      <c r="AH628" s="50"/>
      <c r="AI628" s="50"/>
      <c r="AJ628" s="50"/>
      <c r="AK628" s="50"/>
      <c r="AL628" s="50"/>
    </row>
    <row r="629" ht="12.0" customHeight="1">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c r="AA629" s="50"/>
      <c r="AB629" s="50"/>
      <c r="AC629" s="50"/>
      <c r="AD629" s="50"/>
      <c r="AE629" s="50"/>
      <c r="AF629" s="50"/>
      <c r="AG629" s="50"/>
      <c r="AH629" s="50"/>
      <c r="AI629" s="50"/>
      <c r="AJ629" s="50"/>
      <c r="AK629" s="50"/>
      <c r="AL629" s="50"/>
    </row>
    <row r="630" ht="12.0" customHeight="1">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c r="AC630" s="50"/>
      <c r="AD630" s="50"/>
      <c r="AE630" s="50"/>
      <c r="AF630" s="50"/>
      <c r="AG630" s="50"/>
      <c r="AH630" s="50"/>
      <c r="AI630" s="50"/>
      <c r="AJ630" s="50"/>
      <c r="AK630" s="50"/>
      <c r="AL630" s="50"/>
    </row>
    <row r="631" ht="12.0" customHeight="1">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c r="AA631" s="50"/>
      <c r="AB631" s="50"/>
      <c r="AC631" s="50"/>
      <c r="AD631" s="50"/>
      <c r="AE631" s="50"/>
      <c r="AF631" s="50"/>
      <c r="AG631" s="50"/>
      <c r="AH631" s="50"/>
      <c r="AI631" s="50"/>
      <c r="AJ631" s="50"/>
      <c r="AK631" s="50"/>
      <c r="AL631" s="50"/>
    </row>
    <row r="632" ht="12.0" customHeight="1">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c r="AC632" s="50"/>
      <c r="AD632" s="50"/>
      <c r="AE632" s="50"/>
      <c r="AF632" s="50"/>
      <c r="AG632" s="50"/>
      <c r="AH632" s="50"/>
      <c r="AI632" s="50"/>
      <c r="AJ632" s="50"/>
      <c r="AK632" s="50"/>
      <c r="AL632" s="50"/>
    </row>
    <row r="633" ht="12.0" customHeight="1">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c r="AA633" s="50"/>
      <c r="AB633" s="50"/>
      <c r="AC633" s="50"/>
      <c r="AD633" s="50"/>
      <c r="AE633" s="50"/>
      <c r="AF633" s="50"/>
      <c r="AG633" s="50"/>
      <c r="AH633" s="50"/>
      <c r="AI633" s="50"/>
      <c r="AJ633" s="50"/>
      <c r="AK633" s="50"/>
      <c r="AL633" s="50"/>
    </row>
    <row r="634" ht="12.0" customHeight="1">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c r="AC634" s="50"/>
      <c r="AD634" s="50"/>
      <c r="AE634" s="50"/>
      <c r="AF634" s="50"/>
      <c r="AG634" s="50"/>
      <c r="AH634" s="50"/>
      <c r="AI634" s="50"/>
      <c r="AJ634" s="50"/>
      <c r="AK634" s="50"/>
      <c r="AL634" s="50"/>
    </row>
    <row r="635" ht="12.0" customHeight="1">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c r="AA635" s="50"/>
      <c r="AB635" s="50"/>
      <c r="AC635" s="50"/>
      <c r="AD635" s="50"/>
      <c r="AE635" s="50"/>
      <c r="AF635" s="50"/>
      <c r="AG635" s="50"/>
      <c r="AH635" s="50"/>
      <c r="AI635" s="50"/>
      <c r="AJ635" s="50"/>
      <c r="AK635" s="50"/>
      <c r="AL635" s="50"/>
    </row>
    <row r="636" ht="12.0" customHeight="1">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c r="AC636" s="50"/>
      <c r="AD636" s="50"/>
      <c r="AE636" s="50"/>
      <c r="AF636" s="50"/>
      <c r="AG636" s="50"/>
      <c r="AH636" s="50"/>
      <c r="AI636" s="50"/>
      <c r="AJ636" s="50"/>
      <c r="AK636" s="50"/>
      <c r="AL636" s="50"/>
    </row>
    <row r="637" ht="12.0" customHeight="1">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c r="AA637" s="50"/>
      <c r="AB637" s="50"/>
      <c r="AC637" s="50"/>
      <c r="AD637" s="50"/>
      <c r="AE637" s="50"/>
      <c r="AF637" s="50"/>
      <c r="AG637" s="50"/>
      <c r="AH637" s="50"/>
      <c r="AI637" s="50"/>
      <c r="AJ637" s="50"/>
      <c r="AK637" s="50"/>
      <c r="AL637" s="50"/>
    </row>
    <row r="638" ht="12.0" customHeight="1">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c r="AC638" s="50"/>
      <c r="AD638" s="50"/>
      <c r="AE638" s="50"/>
      <c r="AF638" s="50"/>
      <c r="AG638" s="50"/>
      <c r="AH638" s="50"/>
      <c r="AI638" s="50"/>
      <c r="AJ638" s="50"/>
      <c r="AK638" s="50"/>
      <c r="AL638" s="50"/>
    </row>
    <row r="639" ht="12.0" customHeight="1">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50"/>
      <c r="AB639" s="50"/>
      <c r="AC639" s="50"/>
      <c r="AD639" s="50"/>
      <c r="AE639" s="50"/>
      <c r="AF639" s="50"/>
      <c r="AG639" s="50"/>
      <c r="AH639" s="50"/>
      <c r="AI639" s="50"/>
      <c r="AJ639" s="50"/>
      <c r="AK639" s="50"/>
      <c r="AL639" s="50"/>
    </row>
    <row r="640" ht="12.0" customHeight="1">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c r="AF640" s="50"/>
      <c r="AG640" s="50"/>
      <c r="AH640" s="50"/>
      <c r="AI640" s="50"/>
      <c r="AJ640" s="50"/>
      <c r="AK640" s="50"/>
      <c r="AL640" s="50"/>
    </row>
    <row r="641" ht="12.0" customHeight="1">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c r="AA641" s="50"/>
      <c r="AB641" s="50"/>
      <c r="AC641" s="50"/>
      <c r="AD641" s="50"/>
      <c r="AE641" s="50"/>
      <c r="AF641" s="50"/>
      <c r="AG641" s="50"/>
      <c r="AH641" s="50"/>
      <c r="AI641" s="50"/>
      <c r="AJ641" s="50"/>
      <c r="AK641" s="50"/>
      <c r="AL641" s="50"/>
    </row>
    <row r="642" ht="12.0" customHeight="1">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c r="AF642" s="50"/>
      <c r="AG642" s="50"/>
      <c r="AH642" s="50"/>
      <c r="AI642" s="50"/>
      <c r="AJ642" s="50"/>
      <c r="AK642" s="50"/>
      <c r="AL642" s="50"/>
    </row>
    <row r="643" ht="12.0" customHeight="1">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c r="AF643" s="50"/>
      <c r="AG643" s="50"/>
      <c r="AH643" s="50"/>
      <c r="AI643" s="50"/>
      <c r="AJ643" s="50"/>
      <c r="AK643" s="50"/>
      <c r="AL643" s="50"/>
    </row>
    <row r="644" ht="12.0" customHeight="1">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c r="AF644" s="50"/>
      <c r="AG644" s="50"/>
      <c r="AH644" s="50"/>
      <c r="AI644" s="50"/>
      <c r="AJ644" s="50"/>
      <c r="AK644" s="50"/>
      <c r="AL644" s="50"/>
    </row>
    <row r="645" ht="12.0" customHeight="1">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c r="AA645" s="50"/>
      <c r="AB645" s="50"/>
      <c r="AC645" s="50"/>
      <c r="AD645" s="50"/>
      <c r="AE645" s="50"/>
      <c r="AF645" s="50"/>
      <c r="AG645" s="50"/>
      <c r="AH645" s="50"/>
      <c r="AI645" s="50"/>
      <c r="AJ645" s="50"/>
      <c r="AK645" s="50"/>
      <c r="AL645" s="50"/>
    </row>
    <row r="646" ht="12.0" customHeight="1">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c r="AC646" s="50"/>
      <c r="AD646" s="50"/>
      <c r="AE646" s="50"/>
      <c r="AF646" s="50"/>
      <c r="AG646" s="50"/>
      <c r="AH646" s="50"/>
      <c r="AI646" s="50"/>
      <c r="AJ646" s="50"/>
      <c r="AK646" s="50"/>
      <c r="AL646" s="50"/>
    </row>
    <row r="647" ht="12.0" customHeight="1">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c r="AA647" s="50"/>
      <c r="AB647" s="50"/>
      <c r="AC647" s="50"/>
      <c r="AD647" s="50"/>
      <c r="AE647" s="50"/>
      <c r="AF647" s="50"/>
      <c r="AG647" s="50"/>
      <c r="AH647" s="50"/>
      <c r="AI647" s="50"/>
      <c r="AJ647" s="50"/>
      <c r="AK647" s="50"/>
      <c r="AL647" s="50"/>
    </row>
    <row r="648" ht="12.0" customHeight="1">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c r="AF648" s="50"/>
      <c r="AG648" s="50"/>
      <c r="AH648" s="50"/>
      <c r="AI648" s="50"/>
      <c r="AJ648" s="50"/>
      <c r="AK648" s="50"/>
      <c r="AL648" s="50"/>
    </row>
    <row r="649" ht="12.0" customHeight="1">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c r="AA649" s="50"/>
      <c r="AB649" s="50"/>
      <c r="AC649" s="50"/>
      <c r="AD649" s="50"/>
      <c r="AE649" s="50"/>
      <c r="AF649" s="50"/>
      <c r="AG649" s="50"/>
      <c r="AH649" s="50"/>
      <c r="AI649" s="50"/>
      <c r="AJ649" s="50"/>
      <c r="AK649" s="50"/>
      <c r="AL649" s="50"/>
    </row>
    <row r="650" ht="12.0" customHeight="1">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c r="AC650" s="50"/>
      <c r="AD650" s="50"/>
      <c r="AE650" s="50"/>
      <c r="AF650" s="50"/>
      <c r="AG650" s="50"/>
      <c r="AH650" s="50"/>
      <c r="AI650" s="50"/>
      <c r="AJ650" s="50"/>
      <c r="AK650" s="50"/>
      <c r="AL650" s="50"/>
    </row>
    <row r="651" ht="12.0" customHeight="1">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c r="AA651" s="50"/>
      <c r="AB651" s="50"/>
      <c r="AC651" s="50"/>
      <c r="AD651" s="50"/>
      <c r="AE651" s="50"/>
      <c r="AF651" s="50"/>
      <c r="AG651" s="50"/>
      <c r="AH651" s="50"/>
      <c r="AI651" s="50"/>
      <c r="AJ651" s="50"/>
      <c r="AK651" s="50"/>
      <c r="AL651" s="50"/>
    </row>
    <row r="652" ht="12.0" customHeight="1">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c r="AC652" s="50"/>
      <c r="AD652" s="50"/>
      <c r="AE652" s="50"/>
      <c r="AF652" s="50"/>
      <c r="AG652" s="50"/>
      <c r="AH652" s="50"/>
      <c r="AI652" s="50"/>
      <c r="AJ652" s="50"/>
      <c r="AK652" s="50"/>
      <c r="AL652" s="50"/>
    </row>
    <row r="653" ht="12.0" customHeight="1">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c r="AA653" s="50"/>
      <c r="AB653" s="50"/>
      <c r="AC653" s="50"/>
      <c r="AD653" s="50"/>
      <c r="AE653" s="50"/>
      <c r="AF653" s="50"/>
      <c r="AG653" s="50"/>
      <c r="AH653" s="50"/>
      <c r="AI653" s="50"/>
      <c r="AJ653" s="50"/>
      <c r="AK653" s="50"/>
      <c r="AL653" s="50"/>
    </row>
    <row r="654" ht="12.0" customHeight="1">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c r="AF654" s="50"/>
      <c r="AG654" s="50"/>
      <c r="AH654" s="50"/>
      <c r="AI654" s="50"/>
      <c r="AJ654" s="50"/>
      <c r="AK654" s="50"/>
      <c r="AL654" s="50"/>
    </row>
    <row r="655" ht="12.0" customHeight="1">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c r="AF655" s="50"/>
      <c r="AG655" s="50"/>
      <c r="AH655" s="50"/>
      <c r="AI655" s="50"/>
      <c r="AJ655" s="50"/>
      <c r="AK655" s="50"/>
      <c r="AL655" s="50"/>
    </row>
    <row r="656" ht="12.0" customHeight="1">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c r="AC656" s="50"/>
      <c r="AD656" s="50"/>
      <c r="AE656" s="50"/>
      <c r="AF656" s="50"/>
      <c r="AG656" s="50"/>
      <c r="AH656" s="50"/>
      <c r="AI656" s="50"/>
      <c r="AJ656" s="50"/>
      <c r="AK656" s="50"/>
      <c r="AL656" s="50"/>
    </row>
    <row r="657" ht="12.0" customHeight="1">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c r="AF657" s="50"/>
      <c r="AG657" s="50"/>
      <c r="AH657" s="50"/>
      <c r="AI657" s="50"/>
      <c r="AJ657" s="50"/>
      <c r="AK657" s="50"/>
      <c r="AL657" s="50"/>
    </row>
    <row r="658" ht="12.0" customHeight="1">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c r="AC658" s="50"/>
      <c r="AD658" s="50"/>
      <c r="AE658" s="50"/>
      <c r="AF658" s="50"/>
      <c r="AG658" s="50"/>
      <c r="AH658" s="50"/>
      <c r="AI658" s="50"/>
      <c r="AJ658" s="50"/>
      <c r="AK658" s="50"/>
      <c r="AL658" s="50"/>
    </row>
    <row r="659" ht="12.0" customHeight="1">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c r="AA659" s="50"/>
      <c r="AB659" s="50"/>
      <c r="AC659" s="50"/>
      <c r="AD659" s="50"/>
      <c r="AE659" s="50"/>
      <c r="AF659" s="50"/>
      <c r="AG659" s="50"/>
      <c r="AH659" s="50"/>
      <c r="AI659" s="50"/>
      <c r="AJ659" s="50"/>
      <c r="AK659" s="50"/>
      <c r="AL659" s="50"/>
    </row>
    <row r="660" ht="12.0" customHeight="1">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c r="AC660" s="50"/>
      <c r="AD660" s="50"/>
      <c r="AE660" s="50"/>
      <c r="AF660" s="50"/>
      <c r="AG660" s="50"/>
      <c r="AH660" s="50"/>
      <c r="AI660" s="50"/>
      <c r="AJ660" s="50"/>
      <c r="AK660" s="50"/>
      <c r="AL660" s="50"/>
    </row>
    <row r="661" ht="12.0" customHeight="1">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c r="AA661" s="50"/>
      <c r="AB661" s="50"/>
      <c r="AC661" s="50"/>
      <c r="AD661" s="50"/>
      <c r="AE661" s="50"/>
      <c r="AF661" s="50"/>
      <c r="AG661" s="50"/>
      <c r="AH661" s="50"/>
      <c r="AI661" s="50"/>
      <c r="AJ661" s="50"/>
      <c r="AK661" s="50"/>
      <c r="AL661" s="50"/>
    </row>
    <row r="662" ht="12.0" customHeight="1">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c r="AC662" s="50"/>
      <c r="AD662" s="50"/>
      <c r="AE662" s="50"/>
      <c r="AF662" s="50"/>
      <c r="AG662" s="50"/>
      <c r="AH662" s="50"/>
      <c r="AI662" s="50"/>
      <c r="AJ662" s="50"/>
      <c r="AK662" s="50"/>
      <c r="AL662" s="50"/>
    </row>
    <row r="663" ht="12.0" customHeight="1">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c r="AA663" s="50"/>
      <c r="AB663" s="50"/>
      <c r="AC663" s="50"/>
      <c r="AD663" s="50"/>
      <c r="AE663" s="50"/>
      <c r="AF663" s="50"/>
      <c r="AG663" s="50"/>
      <c r="AH663" s="50"/>
      <c r="AI663" s="50"/>
      <c r="AJ663" s="50"/>
      <c r="AK663" s="50"/>
      <c r="AL663" s="50"/>
    </row>
    <row r="664" ht="12.0" customHeight="1">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c r="AC664" s="50"/>
      <c r="AD664" s="50"/>
      <c r="AE664" s="50"/>
      <c r="AF664" s="50"/>
      <c r="AG664" s="50"/>
      <c r="AH664" s="50"/>
      <c r="AI664" s="50"/>
      <c r="AJ664" s="50"/>
      <c r="AK664" s="50"/>
      <c r="AL664" s="50"/>
    </row>
    <row r="665" ht="12.0" customHeight="1">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c r="AA665" s="50"/>
      <c r="AB665" s="50"/>
      <c r="AC665" s="50"/>
      <c r="AD665" s="50"/>
      <c r="AE665" s="50"/>
      <c r="AF665" s="50"/>
      <c r="AG665" s="50"/>
      <c r="AH665" s="50"/>
      <c r="AI665" s="50"/>
      <c r="AJ665" s="50"/>
      <c r="AK665" s="50"/>
      <c r="AL665" s="50"/>
    </row>
    <row r="666" ht="12.0" customHeight="1">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c r="AC666" s="50"/>
      <c r="AD666" s="50"/>
      <c r="AE666" s="50"/>
      <c r="AF666" s="50"/>
      <c r="AG666" s="50"/>
      <c r="AH666" s="50"/>
      <c r="AI666" s="50"/>
      <c r="AJ666" s="50"/>
      <c r="AK666" s="50"/>
      <c r="AL666" s="50"/>
    </row>
    <row r="667" ht="12.0" customHeight="1">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c r="AA667" s="50"/>
      <c r="AB667" s="50"/>
      <c r="AC667" s="50"/>
      <c r="AD667" s="50"/>
      <c r="AE667" s="50"/>
      <c r="AF667" s="50"/>
      <c r="AG667" s="50"/>
      <c r="AH667" s="50"/>
      <c r="AI667" s="50"/>
      <c r="AJ667" s="50"/>
      <c r="AK667" s="50"/>
      <c r="AL667" s="50"/>
    </row>
    <row r="668" ht="12.0" customHeight="1">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c r="AC668" s="50"/>
      <c r="AD668" s="50"/>
      <c r="AE668" s="50"/>
      <c r="AF668" s="50"/>
      <c r="AG668" s="50"/>
      <c r="AH668" s="50"/>
      <c r="AI668" s="50"/>
      <c r="AJ668" s="50"/>
      <c r="AK668" s="50"/>
      <c r="AL668" s="50"/>
    </row>
    <row r="669" ht="12.0" customHeight="1">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c r="AF669" s="50"/>
      <c r="AG669" s="50"/>
      <c r="AH669" s="50"/>
      <c r="AI669" s="50"/>
      <c r="AJ669" s="50"/>
      <c r="AK669" s="50"/>
      <c r="AL669" s="50"/>
    </row>
    <row r="670" ht="12.0" customHeight="1">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c r="AC670" s="50"/>
      <c r="AD670" s="50"/>
      <c r="AE670" s="50"/>
      <c r="AF670" s="50"/>
      <c r="AG670" s="50"/>
      <c r="AH670" s="50"/>
      <c r="AI670" s="50"/>
      <c r="AJ670" s="50"/>
      <c r="AK670" s="50"/>
      <c r="AL670" s="50"/>
    </row>
    <row r="671" ht="12.0" customHeight="1">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c r="AA671" s="50"/>
      <c r="AB671" s="50"/>
      <c r="AC671" s="50"/>
      <c r="AD671" s="50"/>
      <c r="AE671" s="50"/>
      <c r="AF671" s="50"/>
      <c r="AG671" s="50"/>
      <c r="AH671" s="50"/>
      <c r="AI671" s="50"/>
      <c r="AJ671" s="50"/>
      <c r="AK671" s="50"/>
      <c r="AL671" s="50"/>
    </row>
    <row r="672" ht="12.0" customHeight="1">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c r="AC672" s="50"/>
      <c r="AD672" s="50"/>
      <c r="AE672" s="50"/>
      <c r="AF672" s="50"/>
      <c r="AG672" s="50"/>
      <c r="AH672" s="50"/>
      <c r="AI672" s="50"/>
      <c r="AJ672" s="50"/>
      <c r="AK672" s="50"/>
      <c r="AL672" s="50"/>
    </row>
    <row r="673" ht="12.0" customHeight="1">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c r="AA673" s="50"/>
      <c r="AB673" s="50"/>
      <c r="AC673" s="50"/>
      <c r="AD673" s="50"/>
      <c r="AE673" s="50"/>
      <c r="AF673" s="50"/>
      <c r="AG673" s="50"/>
      <c r="AH673" s="50"/>
      <c r="AI673" s="50"/>
      <c r="AJ673" s="50"/>
      <c r="AK673" s="50"/>
      <c r="AL673" s="50"/>
    </row>
    <row r="674" ht="12.0" customHeight="1">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c r="AC674" s="50"/>
      <c r="AD674" s="50"/>
      <c r="AE674" s="50"/>
      <c r="AF674" s="50"/>
      <c r="AG674" s="50"/>
      <c r="AH674" s="50"/>
      <c r="AI674" s="50"/>
      <c r="AJ674" s="50"/>
      <c r="AK674" s="50"/>
      <c r="AL674" s="50"/>
    </row>
    <row r="675" ht="12.0" customHeight="1">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c r="AA675" s="50"/>
      <c r="AB675" s="50"/>
      <c r="AC675" s="50"/>
      <c r="AD675" s="50"/>
      <c r="AE675" s="50"/>
      <c r="AF675" s="50"/>
      <c r="AG675" s="50"/>
      <c r="AH675" s="50"/>
      <c r="AI675" s="50"/>
      <c r="AJ675" s="50"/>
      <c r="AK675" s="50"/>
      <c r="AL675" s="50"/>
    </row>
    <row r="676" ht="12.0" customHeight="1">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c r="AC676" s="50"/>
      <c r="AD676" s="50"/>
      <c r="AE676" s="50"/>
      <c r="AF676" s="50"/>
      <c r="AG676" s="50"/>
      <c r="AH676" s="50"/>
      <c r="AI676" s="50"/>
      <c r="AJ676" s="50"/>
      <c r="AK676" s="50"/>
      <c r="AL676" s="50"/>
    </row>
    <row r="677" ht="12.0" customHeight="1">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c r="AA677" s="50"/>
      <c r="AB677" s="50"/>
      <c r="AC677" s="50"/>
      <c r="AD677" s="50"/>
      <c r="AE677" s="50"/>
      <c r="AF677" s="50"/>
      <c r="AG677" s="50"/>
      <c r="AH677" s="50"/>
      <c r="AI677" s="50"/>
      <c r="AJ677" s="50"/>
      <c r="AK677" s="50"/>
      <c r="AL677" s="50"/>
    </row>
    <row r="678" ht="12.0" customHeight="1">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c r="AC678" s="50"/>
      <c r="AD678" s="50"/>
      <c r="AE678" s="50"/>
      <c r="AF678" s="50"/>
      <c r="AG678" s="50"/>
      <c r="AH678" s="50"/>
      <c r="AI678" s="50"/>
      <c r="AJ678" s="50"/>
      <c r="AK678" s="50"/>
      <c r="AL678" s="50"/>
    </row>
    <row r="679" ht="12.0" customHeight="1">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c r="AA679" s="50"/>
      <c r="AB679" s="50"/>
      <c r="AC679" s="50"/>
      <c r="AD679" s="50"/>
      <c r="AE679" s="50"/>
      <c r="AF679" s="50"/>
      <c r="AG679" s="50"/>
      <c r="AH679" s="50"/>
      <c r="AI679" s="50"/>
      <c r="AJ679" s="50"/>
      <c r="AK679" s="50"/>
      <c r="AL679" s="50"/>
    </row>
    <row r="680" ht="12.0" customHeight="1">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c r="AC680" s="50"/>
      <c r="AD680" s="50"/>
      <c r="AE680" s="50"/>
      <c r="AF680" s="50"/>
      <c r="AG680" s="50"/>
      <c r="AH680" s="50"/>
      <c r="AI680" s="50"/>
      <c r="AJ680" s="50"/>
      <c r="AK680" s="50"/>
      <c r="AL680" s="50"/>
    </row>
    <row r="681" ht="12.0" customHeight="1">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c r="AA681" s="50"/>
      <c r="AB681" s="50"/>
      <c r="AC681" s="50"/>
      <c r="AD681" s="50"/>
      <c r="AE681" s="50"/>
      <c r="AF681" s="50"/>
      <c r="AG681" s="50"/>
      <c r="AH681" s="50"/>
      <c r="AI681" s="50"/>
      <c r="AJ681" s="50"/>
      <c r="AK681" s="50"/>
      <c r="AL681" s="50"/>
    </row>
    <row r="682" ht="12.0" customHeight="1">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c r="AC682" s="50"/>
      <c r="AD682" s="50"/>
      <c r="AE682" s="50"/>
      <c r="AF682" s="50"/>
      <c r="AG682" s="50"/>
      <c r="AH682" s="50"/>
      <c r="AI682" s="50"/>
      <c r="AJ682" s="50"/>
      <c r="AK682" s="50"/>
      <c r="AL682" s="50"/>
    </row>
    <row r="683" ht="12.0" customHeight="1">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c r="AA683" s="50"/>
      <c r="AB683" s="50"/>
      <c r="AC683" s="50"/>
      <c r="AD683" s="50"/>
      <c r="AE683" s="50"/>
      <c r="AF683" s="50"/>
      <c r="AG683" s="50"/>
      <c r="AH683" s="50"/>
      <c r="AI683" s="50"/>
      <c r="AJ683" s="50"/>
      <c r="AK683" s="50"/>
      <c r="AL683" s="50"/>
    </row>
    <row r="684" ht="12.0" customHeight="1">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c r="AC684" s="50"/>
      <c r="AD684" s="50"/>
      <c r="AE684" s="50"/>
      <c r="AF684" s="50"/>
      <c r="AG684" s="50"/>
      <c r="AH684" s="50"/>
      <c r="AI684" s="50"/>
      <c r="AJ684" s="50"/>
      <c r="AK684" s="50"/>
      <c r="AL684" s="50"/>
    </row>
    <row r="685" ht="12.0" customHeight="1">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c r="AA685" s="50"/>
      <c r="AB685" s="50"/>
      <c r="AC685" s="50"/>
      <c r="AD685" s="50"/>
      <c r="AE685" s="50"/>
      <c r="AF685" s="50"/>
      <c r="AG685" s="50"/>
      <c r="AH685" s="50"/>
      <c r="AI685" s="50"/>
      <c r="AJ685" s="50"/>
      <c r="AK685" s="50"/>
      <c r="AL685" s="50"/>
    </row>
    <row r="686" ht="12.0" customHeight="1">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c r="AC686" s="50"/>
      <c r="AD686" s="50"/>
      <c r="AE686" s="50"/>
      <c r="AF686" s="50"/>
      <c r="AG686" s="50"/>
      <c r="AH686" s="50"/>
      <c r="AI686" s="50"/>
      <c r="AJ686" s="50"/>
      <c r="AK686" s="50"/>
      <c r="AL686" s="50"/>
    </row>
    <row r="687" ht="12.0" customHeight="1">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c r="AF687" s="50"/>
      <c r="AG687" s="50"/>
      <c r="AH687" s="50"/>
      <c r="AI687" s="50"/>
      <c r="AJ687" s="50"/>
      <c r="AK687" s="50"/>
      <c r="AL687" s="50"/>
    </row>
    <row r="688" ht="12.0" customHeight="1">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c r="AF688" s="50"/>
      <c r="AG688" s="50"/>
      <c r="AH688" s="50"/>
      <c r="AI688" s="50"/>
      <c r="AJ688" s="50"/>
      <c r="AK688" s="50"/>
      <c r="AL688" s="50"/>
    </row>
    <row r="689" ht="12.0" customHeight="1">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c r="AF689" s="50"/>
      <c r="AG689" s="50"/>
      <c r="AH689" s="50"/>
      <c r="AI689" s="50"/>
      <c r="AJ689" s="50"/>
      <c r="AK689" s="50"/>
      <c r="AL689" s="50"/>
    </row>
    <row r="690" ht="12.0" customHeight="1">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c r="AF690" s="50"/>
      <c r="AG690" s="50"/>
      <c r="AH690" s="50"/>
      <c r="AI690" s="50"/>
      <c r="AJ690" s="50"/>
      <c r="AK690" s="50"/>
      <c r="AL690" s="50"/>
    </row>
    <row r="691" ht="12.0" customHeight="1">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c r="AF691" s="50"/>
      <c r="AG691" s="50"/>
      <c r="AH691" s="50"/>
      <c r="AI691" s="50"/>
      <c r="AJ691" s="50"/>
      <c r="AK691" s="50"/>
      <c r="AL691" s="50"/>
    </row>
    <row r="692" ht="12.0" customHeight="1">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c r="AF692" s="50"/>
      <c r="AG692" s="50"/>
      <c r="AH692" s="50"/>
      <c r="AI692" s="50"/>
      <c r="AJ692" s="50"/>
      <c r="AK692" s="50"/>
      <c r="AL692" s="50"/>
    </row>
    <row r="693" ht="12.0" customHeight="1">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c r="AF693" s="50"/>
      <c r="AG693" s="50"/>
      <c r="AH693" s="50"/>
      <c r="AI693" s="50"/>
      <c r="AJ693" s="50"/>
      <c r="AK693" s="50"/>
      <c r="AL693" s="50"/>
    </row>
    <row r="694" ht="12.0" customHeight="1">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50"/>
      <c r="AD694" s="50"/>
      <c r="AE694" s="50"/>
      <c r="AF694" s="50"/>
      <c r="AG694" s="50"/>
      <c r="AH694" s="50"/>
      <c r="AI694" s="50"/>
      <c r="AJ694" s="50"/>
      <c r="AK694" s="50"/>
      <c r="AL694" s="50"/>
    </row>
    <row r="695" ht="12.0" customHeight="1">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0"/>
      <c r="AD695" s="50"/>
      <c r="AE695" s="50"/>
      <c r="AF695" s="50"/>
      <c r="AG695" s="50"/>
      <c r="AH695" s="50"/>
      <c r="AI695" s="50"/>
      <c r="AJ695" s="50"/>
      <c r="AK695" s="50"/>
      <c r="AL695" s="50"/>
    </row>
    <row r="696" ht="12.0" customHeight="1">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c r="AF696" s="50"/>
      <c r="AG696" s="50"/>
      <c r="AH696" s="50"/>
      <c r="AI696" s="50"/>
      <c r="AJ696" s="50"/>
      <c r="AK696" s="50"/>
      <c r="AL696" s="50"/>
    </row>
    <row r="697" ht="12.0" customHeight="1">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c r="AA697" s="50"/>
      <c r="AB697" s="50"/>
      <c r="AC697" s="50"/>
      <c r="AD697" s="50"/>
      <c r="AE697" s="50"/>
      <c r="AF697" s="50"/>
      <c r="AG697" s="50"/>
      <c r="AH697" s="50"/>
      <c r="AI697" s="50"/>
      <c r="AJ697" s="50"/>
      <c r="AK697" s="50"/>
      <c r="AL697" s="50"/>
    </row>
    <row r="698" ht="12.0" customHeight="1">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c r="AC698" s="50"/>
      <c r="AD698" s="50"/>
      <c r="AE698" s="50"/>
      <c r="AF698" s="50"/>
      <c r="AG698" s="50"/>
      <c r="AH698" s="50"/>
      <c r="AI698" s="50"/>
      <c r="AJ698" s="50"/>
      <c r="AK698" s="50"/>
      <c r="AL698" s="50"/>
    </row>
    <row r="699" ht="12.0" customHeight="1">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c r="AF699" s="50"/>
      <c r="AG699" s="50"/>
      <c r="AH699" s="50"/>
      <c r="AI699" s="50"/>
      <c r="AJ699" s="50"/>
      <c r="AK699" s="50"/>
      <c r="AL699" s="50"/>
    </row>
    <row r="700" ht="12.0" customHeight="1">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50"/>
      <c r="AD700" s="50"/>
      <c r="AE700" s="50"/>
      <c r="AF700" s="50"/>
      <c r="AG700" s="50"/>
      <c r="AH700" s="50"/>
      <c r="AI700" s="50"/>
      <c r="AJ700" s="50"/>
      <c r="AK700" s="50"/>
      <c r="AL700" s="50"/>
    </row>
    <row r="701" ht="12.0" customHeight="1">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50"/>
      <c r="AD701" s="50"/>
      <c r="AE701" s="50"/>
      <c r="AF701" s="50"/>
      <c r="AG701" s="50"/>
      <c r="AH701" s="50"/>
      <c r="AI701" s="50"/>
      <c r="AJ701" s="50"/>
      <c r="AK701" s="50"/>
      <c r="AL701" s="50"/>
    </row>
    <row r="702" ht="12.0" customHeight="1">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c r="AF702" s="50"/>
      <c r="AG702" s="50"/>
      <c r="AH702" s="50"/>
      <c r="AI702" s="50"/>
      <c r="AJ702" s="50"/>
      <c r="AK702" s="50"/>
      <c r="AL702" s="50"/>
    </row>
    <row r="703" ht="12.0" customHeight="1">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c r="AF703" s="50"/>
      <c r="AG703" s="50"/>
      <c r="AH703" s="50"/>
      <c r="AI703" s="50"/>
      <c r="AJ703" s="50"/>
      <c r="AK703" s="50"/>
      <c r="AL703" s="50"/>
    </row>
    <row r="704" ht="12.0" customHeight="1">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c r="AC704" s="50"/>
      <c r="AD704" s="50"/>
      <c r="AE704" s="50"/>
      <c r="AF704" s="50"/>
      <c r="AG704" s="50"/>
      <c r="AH704" s="50"/>
      <c r="AI704" s="50"/>
      <c r="AJ704" s="50"/>
      <c r="AK704" s="50"/>
      <c r="AL704" s="50"/>
    </row>
    <row r="705" ht="12.0" customHeight="1">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c r="AA705" s="50"/>
      <c r="AB705" s="50"/>
      <c r="AC705" s="50"/>
      <c r="AD705" s="50"/>
      <c r="AE705" s="50"/>
      <c r="AF705" s="50"/>
      <c r="AG705" s="50"/>
      <c r="AH705" s="50"/>
      <c r="AI705" s="50"/>
      <c r="AJ705" s="50"/>
      <c r="AK705" s="50"/>
      <c r="AL705" s="50"/>
    </row>
    <row r="706" ht="12.0" customHeight="1">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50"/>
      <c r="AD706" s="50"/>
      <c r="AE706" s="50"/>
      <c r="AF706" s="50"/>
      <c r="AG706" s="50"/>
      <c r="AH706" s="50"/>
      <c r="AI706" s="50"/>
      <c r="AJ706" s="50"/>
      <c r="AK706" s="50"/>
      <c r="AL706" s="50"/>
    </row>
    <row r="707" ht="12.0" customHeight="1">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c r="AA707" s="50"/>
      <c r="AB707" s="50"/>
      <c r="AC707" s="50"/>
      <c r="AD707" s="50"/>
      <c r="AE707" s="50"/>
      <c r="AF707" s="50"/>
      <c r="AG707" s="50"/>
      <c r="AH707" s="50"/>
      <c r="AI707" s="50"/>
      <c r="AJ707" s="50"/>
      <c r="AK707" s="50"/>
      <c r="AL707" s="50"/>
    </row>
    <row r="708" ht="12.0" customHeight="1">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0"/>
      <c r="AD708" s="50"/>
      <c r="AE708" s="50"/>
      <c r="AF708" s="50"/>
      <c r="AG708" s="50"/>
      <c r="AH708" s="50"/>
      <c r="AI708" s="50"/>
      <c r="AJ708" s="50"/>
      <c r="AK708" s="50"/>
      <c r="AL708" s="50"/>
    </row>
    <row r="709" ht="12.0" customHeight="1">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c r="AF709" s="50"/>
      <c r="AG709" s="50"/>
      <c r="AH709" s="50"/>
      <c r="AI709" s="50"/>
      <c r="AJ709" s="50"/>
      <c r="AK709" s="50"/>
      <c r="AL709" s="50"/>
    </row>
    <row r="710" ht="12.0" customHeight="1">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c r="AC710" s="50"/>
      <c r="AD710" s="50"/>
      <c r="AE710" s="50"/>
      <c r="AF710" s="50"/>
      <c r="AG710" s="50"/>
      <c r="AH710" s="50"/>
      <c r="AI710" s="50"/>
      <c r="AJ710" s="50"/>
      <c r="AK710" s="50"/>
      <c r="AL710" s="50"/>
    </row>
    <row r="711" ht="12.0" customHeight="1">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c r="AA711" s="50"/>
      <c r="AB711" s="50"/>
      <c r="AC711" s="50"/>
      <c r="AD711" s="50"/>
      <c r="AE711" s="50"/>
      <c r="AF711" s="50"/>
      <c r="AG711" s="50"/>
      <c r="AH711" s="50"/>
      <c r="AI711" s="50"/>
      <c r="AJ711" s="50"/>
      <c r="AK711" s="50"/>
      <c r="AL711" s="50"/>
    </row>
    <row r="712" ht="12.0" customHeight="1">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c r="AC712" s="50"/>
      <c r="AD712" s="50"/>
      <c r="AE712" s="50"/>
      <c r="AF712" s="50"/>
      <c r="AG712" s="50"/>
      <c r="AH712" s="50"/>
      <c r="AI712" s="50"/>
      <c r="AJ712" s="50"/>
      <c r="AK712" s="50"/>
      <c r="AL712" s="50"/>
    </row>
    <row r="713" ht="12.0" customHeight="1">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c r="AA713" s="50"/>
      <c r="AB713" s="50"/>
      <c r="AC713" s="50"/>
      <c r="AD713" s="50"/>
      <c r="AE713" s="50"/>
      <c r="AF713" s="50"/>
      <c r="AG713" s="50"/>
      <c r="AH713" s="50"/>
      <c r="AI713" s="50"/>
      <c r="AJ713" s="50"/>
      <c r="AK713" s="50"/>
      <c r="AL713" s="50"/>
    </row>
    <row r="714" ht="12.0" customHeight="1">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c r="AC714" s="50"/>
      <c r="AD714" s="50"/>
      <c r="AE714" s="50"/>
      <c r="AF714" s="50"/>
      <c r="AG714" s="50"/>
      <c r="AH714" s="50"/>
      <c r="AI714" s="50"/>
      <c r="AJ714" s="50"/>
      <c r="AK714" s="50"/>
      <c r="AL714" s="50"/>
    </row>
    <row r="715" ht="12.0" customHeight="1">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c r="AA715" s="50"/>
      <c r="AB715" s="50"/>
      <c r="AC715" s="50"/>
      <c r="AD715" s="50"/>
      <c r="AE715" s="50"/>
      <c r="AF715" s="50"/>
      <c r="AG715" s="50"/>
      <c r="AH715" s="50"/>
      <c r="AI715" s="50"/>
      <c r="AJ715" s="50"/>
      <c r="AK715" s="50"/>
      <c r="AL715" s="50"/>
    </row>
    <row r="716" ht="12.0" customHeight="1">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c r="AF716" s="50"/>
      <c r="AG716" s="50"/>
      <c r="AH716" s="50"/>
      <c r="AI716" s="50"/>
      <c r="AJ716" s="50"/>
      <c r="AK716" s="50"/>
      <c r="AL716" s="50"/>
    </row>
    <row r="717" ht="12.0" customHeight="1">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c r="AA717" s="50"/>
      <c r="AB717" s="50"/>
      <c r="AC717" s="50"/>
      <c r="AD717" s="50"/>
      <c r="AE717" s="50"/>
      <c r="AF717" s="50"/>
      <c r="AG717" s="50"/>
      <c r="AH717" s="50"/>
      <c r="AI717" s="50"/>
      <c r="AJ717" s="50"/>
      <c r="AK717" s="50"/>
      <c r="AL717" s="50"/>
    </row>
    <row r="718" ht="12.0" customHeight="1">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c r="AC718" s="50"/>
      <c r="AD718" s="50"/>
      <c r="AE718" s="50"/>
      <c r="AF718" s="50"/>
      <c r="AG718" s="50"/>
      <c r="AH718" s="50"/>
      <c r="AI718" s="50"/>
      <c r="AJ718" s="50"/>
      <c r="AK718" s="50"/>
      <c r="AL718" s="50"/>
    </row>
    <row r="719" ht="12.0" customHeight="1">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c r="AA719" s="50"/>
      <c r="AB719" s="50"/>
      <c r="AC719" s="50"/>
      <c r="AD719" s="50"/>
      <c r="AE719" s="50"/>
      <c r="AF719" s="50"/>
      <c r="AG719" s="50"/>
      <c r="AH719" s="50"/>
      <c r="AI719" s="50"/>
      <c r="AJ719" s="50"/>
      <c r="AK719" s="50"/>
      <c r="AL719" s="50"/>
    </row>
    <row r="720" ht="12.0" customHeight="1">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c r="AF720" s="50"/>
      <c r="AG720" s="50"/>
      <c r="AH720" s="50"/>
      <c r="AI720" s="50"/>
      <c r="AJ720" s="50"/>
      <c r="AK720" s="50"/>
      <c r="AL720" s="50"/>
    </row>
    <row r="721" ht="12.0" customHeight="1">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50"/>
      <c r="AD721" s="50"/>
      <c r="AE721" s="50"/>
      <c r="AF721" s="50"/>
      <c r="AG721" s="50"/>
      <c r="AH721" s="50"/>
      <c r="AI721" s="50"/>
      <c r="AJ721" s="50"/>
      <c r="AK721" s="50"/>
      <c r="AL721" s="50"/>
    </row>
    <row r="722" ht="12.0" customHeight="1">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50"/>
      <c r="AD722" s="50"/>
      <c r="AE722" s="50"/>
      <c r="AF722" s="50"/>
      <c r="AG722" s="50"/>
      <c r="AH722" s="50"/>
      <c r="AI722" s="50"/>
      <c r="AJ722" s="50"/>
      <c r="AK722" s="50"/>
      <c r="AL722" s="50"/>
    </row>
    <row r="723" ht="12.0" customHeight="1">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c r="AF723" s="50"/>
      <c r="AG723" s="50"/>
      <c r="AH723" s="50"/>
      <c r="AI723" s="50"/>
      <c r="AJ723" s="50"/>
      <c r="AK723" s="50"/>
      <c r="AL723" s="50"/>
    </row>
    <row r="724" ht="12.0" customHeight="1">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c r="AF724" s="50"/>
      <c r="AG724" s="50"/>
      <c r="AH724" s="50"/>
      <c r="AI724" s="50"/>
      <c r="AJ724" s="50"/>
      <c r="AK724" s="50"/>
      <c r="AL724" s="50"/>
    </row>
    <row r="725" ht="12.0" customHeight="1">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c r="AF725" s="50"/>
      <c r="AG725" s="50"/>
      <c r="AH725" s="50"/>
      <c r="AI725" s="50"/>
      <c r="AJ725" s="50"/>
      <c r="AK725" s="50"/>
      <c r="AL725" s="50"/>
    </row>
    <row r="726" ht="12.0" customHeight="1">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c r="AC726" s="50"/>
      <c r="AD726" s="50"/>
      <c r="AE726" s="50"/>
      <c r="AF726" s="50"/>
      <c r="AG726" s="50"/>
      <c r="AH726" s="50"/>
      <c r="AI726" s="50"/>
      <c r="AJ726" s="50"/>
      <c r="AK726" s="50"/>
      <c r="AL726" s="50"/>
    </row>
    <row r="727" ht="12.0" customHeight="1">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c r="AF727" s="50"/>
      <c r="AG727" s="50"/>
      <c r="AH727" s="50"/>
      <c r="AI727" s="50"/>
      <c r="AJ727" s="50"/>
      <c r="AK727" s="50"/>
      <c r="AL727" s="50"/>
    </row>
    <row r="728" ht="12.0" customHeight="1">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c r="AC728" s="50"/>
      <c r="AD728" s="50"/>
      <c r="AE728" s="50"/>
      <c r="AF728" s="50"/>
      <c r="AG728" s="50"/>
      <c r="AH728" s="50"/>
      <c r="AI728" s="50"/>
      <c r="AJ728" s="50"/>
      <c r="AK728" s="50"/>
      <c r="AL728" s="50"/>
    </row>
    <row r="729" ht="12.0" customHeight="1">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c r="AA729" s="50"/>
      <c r="AB729" s="50"/>
      <c r="AC729" s="50"/>
      <c r="AD729" s="50"/>
      <c r="AE729" s="50"/>
      <c r="AF729" s="50"/>
      <c r="AG729" s="50"/>
      <c r="AH729" s="50"/>
      <c r="AI729" s="50"/>
      <c r="AJ729" s="50"/>
      <c r="AK729" s="50"/>
      <c r="AL729" s="50"/>
    </row>
    <row r="730" ht="12.0" customHeight="1">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c r="AF730" s="50"/>
      <c r="AG730" s="50"/>
      <c r="AH730" s="50"/>
      <c r="AI730" s="50"/>
      <c r="AJ730" s="50"/>
      <c r="AK730" s="50"/>
      <c r="AL730" s="50"/>
    </row>
    <row r="731" ht="12.0" customHeight="1">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c r="AF731" s="50"/>
      <c r="AG731" s="50"/>
      <c r="AH731" s="50"/>
      <c r="AI731" s="50"/>
      <c r="AJ731" s="50"/>
      <c r="AK731" s="50"/>
      <c r="AL731" s="50"/>
    </row>
    <row r="732" ht="12.0" customHeight="1">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c r="AF732" s="50"/>
      <c r="AG732" s="50"/>
      <c r="AH732" s="50"/>
      <c r="AI732" s="50"/>
      <c r="AJ732" s="50"/>
      <c r="AK732" s="50"/>
      <c r="AL732" s="50"/>
    </row>
    <row r="733" ht="12.0" customHeight="1">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c r="AA733" s="50"/>
      <c r="AB733" s="50"/>
      <c r="AC733" s="50"/>
      <c r="AD733" s="50"/>
      <c r="AE733" s="50"/>
      <c r="AF733" s="50"/>
      <c r="AG733" s="50"/>
      <c r="AH733" s="50"/>
      <c r="AI733" s="50"/>
      <c r="AJ733" s="50"/>
      <c r="AK733" s="50"/>
      <c r="AL733" s="50"/>
    </row>
    <row r="734" ht="12.0" customHeight="1">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c r="AC734" s="50"/>
      <c r="AD734" s="50"/>
      <c r="AE734" s="50"/>
      <c r="AF734" s="50"/>
      <c r="AG734" s="50"/>
      <c r="AH734" s="50"/>
      <c r="AI734" s="50"/>
      <c r="AJ734" s="50"/>
      <c r="AK734" s="50"/>
      <c r="AL734" s="50"/>
    </row>
    <row r="735" ht="12.0" customHeight="1">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c r="AA735" s="50"/>
      <c r="AB735" s="50"/>
      <c r="AC735" s="50"/>
      <c r="AD735" s="50"/>
      <c r="AE735" s="50"/>
      <c r="AF735" s="50"/>
      <c r="AG735" s="50"/>
      <c r="AH735" s="50"/>
      <c r="AI735" s="50"/>
      <c r="AJ735" s="50"/>
      <c r="AK735" s="50"/>
      <c r="AL735" s="50"/>
    </row>
    <row r="736" ht="12.0" customHeight="1">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c r="AC736" s="50"/>
      <c r="AD736" s="50"/>
      <c r="AE736" s="50"/>
      <c r="AF736" s="50"/>
      <c r="AG736" s="50"/>
      <c r="AH736" s="50"/>
      <c r="AI736" s="50"/>
      <c r="AJ736" s="50"/>
      <c r="AK736" s="50"/>
      <c r="AL736" s="50"/>
    </row>
    <row r="737" ht="12.0" customHeight="1">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c r="AA737" s="50"/>
      <c r="AB737" s="50"/>
      <c r="AC737" s="50"/>
      <c r="AD737" s="50"/>
      <c r="AE737" s="50"/>
      <c r="AF737" s="50"/>
      <c r="AG737" s="50"/>
      <c r="AH737" s="50"/>
      <c r="AI737" s="50"/>
      <c r="AJ737" s="50"/>
      <c r="AK737" s="50"/>
      <c r="AL737" s="50"/>
    </row>
    <row r="738" ht="12.0" customHeight="1">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c r="AC738" s="50"/>
      <c r="AD738" s="50"/>
      <c r="AE738" s="50"/>
      <c r="AF738" s="50"/>
      <c r="AG738" s="50"/>
      <c r="AH738" s="50"/>
      <c r="AI738" s="50"/>
      <c r="AJ738" s="50"/>
      <c r="AK738" s="50"/>
      <c r="AL738" s="50"/>
    </row>
    <row r="739" ht="12.0" customHeight="1">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c r="AA739" s="50"/>
      <c r="AB739" s="50"/>
      <c r="AC739" s="50"/>
      <c r="AD739" s="50"/>
      <c r="AE739" s="50"/>
      <c r="AF739" s="50"/>
      <c r="AG739" s="50"/>
      <c r="AH739" s="50"/>
      <c r="AI739" s="50"/>
      <c r="AJ739" s="50"/>
      <c r="AK739" s="50"/>
      <c r="AL739" s="50"/>
    </row>
    <row r="740" ht="12.0" customHeight="1">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c r="AC740" s="50"/>
      <c r="AD740" s="50"/>
      <c r="AE740" s="50"/>
      <c r="AF740" s="50"/>
      <c r="AG740" s="50"/>
      <c r="AH740" s="50"/>
      <c r="AI740" s="50"/>
      <c r="AJ740" s="50"/>
      <c r="AK740" s="50"/>
      <c r="AL740" s="50"/>
    </row>
    <row r="741" ht="12.0" customHeight="1">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c r="AA741" s="50"/>
      <c r="AB741" s="50"/>
      <c r="AC741" s="50"/>
      <c r="AD741" s="50"/>
      <c r="AE741" s="50"/>
      <c r="AF741" s="50"/>
      <c r="AG741" s="50"/>
      <c r="AH741" s="50"/>
      <c r="AI741" s="50"/>
      <c r="AJ741" s="50"/>
      <c r="AK741" s="50"/>
      <c r="AL741" s="50"/>
    </row>
    <row r="742" ht="12.0" customHeight="1">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c r="AC742" s="50"/>
      <c r="AD742" s="50"/>
      <c r="AE742" s="50"/>
      <c r="AF742" s="50"/>
      <c r="AG742" s="50"/>
      <c r="AH742" s="50"/>
      <c r="AI742" s="50"/>
      <c r="AJ742" s="50"/>
      <c r="AK742" s="50"/>
      <c r="AL742" s="50"/>
    </row>
    <row r="743" ht="12.0" customHeight="1">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c r="AA743" s="50"/>
      <c r="AB743" s="50"/>
      <c r="AC743" s="50"/>
      <c r="AD743" s="50"/>
      <c r="AE743" s="50"/>
      <c r="AF743" s="50"/>
      <c r="AG743" s="50"/>
      <c r="AH743" s="50"/>
      <c r="AI743" s="50"/>
      <c r="AJ743" s="50"/>
      <c r="AK743" s="50"/>
      <c r="AL743" s="50"/>
    </row>
    <row r="744" ht="12.0" customHeight="1">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c r="AC744" s="50"/>
      <c r="AD744" s="50"/>
      <c r="AE744" s="50"/>
      <c r="AF744" s="50"/>
      <c r="AG744" s="50"/>
      <c r="AH744" s="50"/>
      <c r="AI744" s="50"/>
      <c r="AJ744" s="50"/>
      <c r="AK744" s="50"/>
      <c r="AL744" s="50"/>
    </row>
    <row r="745" ht="12.0" customHeight="1">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c r="AA745" s="50"/>
      <c r="AB745" s="50"/>
      <c r="AC745" s="50"/>
      <c r="AD745" s="50"/>
      <c r="AE745" s="50"/>
      <c r="AF745" s="50"/>
      <c r="AG745" s="50"/>
      <c r="AH745" s="50"/>
      <c r="AI745" s="50"/>
      <c r="AJ745" s="50"/>
      <c r="AK745" s="50"/>
      <c r="AL745" s="50"/>
    </row>
    <row r="746" ht="12.0" customHeight="1">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0"/>
      <c r="AD746" s="50"/>
      <c r="AE746" s="50"/>
      <c r="AF746" s="50"/>
      <c r="AG746" s="50"/>
      <c r="AH746" s="50"/>
      <c r="AI746" s="50"/>
      <c r="AJ746" s="50"/>
      <c r="AK746" s="50"/>
      <c r="AL746" s="50"/>
    </row>
    <row r="747" ht="12.0" customHeight="1">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c r="AA747" s="50"/>
      <c r="AB747" s="50"/>
      <c r="AC747" s="50"/>
      <c r="AD747" s="50"/>
      <c r="AE747" s="50"/>
      <c r="AF747" s="50"/>
      <c r="AG747" s="50"/>
      <c r="AH747" s="50"/>
      <c r="AI747" s="50"/>
      <c r="AJ747" s="50"/>
      <c r="AK747" s="50"/>
      <c r="AL747" s="50"/>
    </row>
    <row r="748" ht="12.0" customHeight="1">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c r="AC748" s="50"/>
      <c r="AD748" s="50"/>
      <c r="AE748" s="50"/>
      <c r="AF748" s="50"/>
      <c r="AG748" s="50"/>
      <c r="AH748" s="50"/>
      <c r="AI748" s="50"/>
      <c r="AJ748" s="50"/>
      <c r="AK748" s="50"/>
      <c r="AL748" s="50"/>
    </row>
    <row r="749" ht="12.0" customHeight="1">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c r="AA749" s="50"/>
      <c r="AB749" s="50"/>
      <c r="AC749" s="50"/>
      <c r="AD749" s="50"/>
      <c r="AE749" s="50"/>
      <c r="AF749" s="50"/>
      <c r="AG749" s="50"/>
      <c r="AH749" s="50"/>
      <c r="AI749" s="50"/>
      <c r="AJ749" s="50"/>
      <c r="AK749" s="50"/>
      <c r="AL749" s="50"/>
    </row>
    <row r="750" ht="12.0" customHeight="1">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c r="AC750" s="50"/>
      <c r="AD750" s="50"/>
      <c r="AE750" s="50"/>
      <c r="AF750" s="50"/>
      <c r="AG750" s="50"/>
      <c r="AH750" s="50"/>
      <c r="AI750" s="50"/>
      <c r="AJ750" s="50"/>
      <c r="AK750" s="50"/>
      <c r="AL750" s="50"/>
    </row>
    <row r="751" ht="12.0" customHeight="1">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c r="AA751" s="50"/>
      <c r="AB751" s="50"/>
      <c r="AC751" s="50"/>
      <c r="AD751" s="50"/>
      <c r="AE751" s="50"/>
      <c r="AF751" s="50"/>
      <c r="AG751" s="50"/>
      <c r="AH751" s="50"/>
      <c r="AI751" s="50"/>
      <c r="AJ751" s="50"/>
      <c r="AK751" s="50"/>
      <c r="AL751" s="50"/>
    </row>
    <row r="752" ht="12.0" customHeight="1">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c r="AC752" s="50"/>
      <c r="AD752" s="50"/>
      <c r="AE752" s="50"/>
      <c r="AF752" s="50"/>
      <c r="AG752" s="50"/>
      <c r="AH752" s="50"/>
      <c r="AI752" s="50"/>
      <c r="AJ752" s="50"/>
      <c r="AK752" s="50"/>
      <c r="AL752" s="50"/>
    </row>
    <row r="753" ht="12.0" customHeight="1">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c r="AA753" s="50"/>
      <c r="AB753" s="50"/>
      <c r="AC753" s="50"/>
      <c r="AD753" s="50"/>
      <c r="AE753" s="50"/>
      <c r="AF753" s="50"/>
      <c r="AG753" s="50"/>
      <c r="AH753" s="50"/>
      <c r="AI753" s="50"/>
      <c r="AJ753" s="50"/>
      <c r="AK753" s="50"/>
      <c r="AL753" s="50"/>
    </row>
    <row r="754" ht="12.0" customHeight="1">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c r="AC754" s="50"/>
      <c r="AD754" s="50"/>
      <c r="AE754" s="50"/>
      <c r="AF754" s="50"/>
      <c r="AG754" s="50"/>
      <c r="AH754" s="50"/>
      <c r="AI754" s="50"/>
      <c r="AJ754" s="50"/>
      <c r="AK754" s="50"/>
      <c r="AL754" s="50"/>
    </row>
    <row r="755" ht="12.0" customHeight="1">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c r="AA755" s="50"/>
      <c r="AB755" s="50"/>
      <c r="AC755" s="50"/>
      <c r="AD755" s="50"/>
      <c r="AE755" s="50"/>
      <c r="AF755" s="50"/>
      <c r="AG755" s="50"/>
      <c r="AH755" s="50"/>
      <c r="AI755" s="50"/>
      <c r="AJ755" s="50"/>
      <c r="AK755" s="50"/>
      <c r="AL755" s="50"/>
    </row>
    <row r="756" ht="12.0" customHeight="1">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c r="AC756" s="50"/>
      <c r="AD756" s="50"/>
      <c r="AE756" s="50"/>
      <c r="AF756" s="50"/>
      <c r="AG756" s="50"/>
      <c r="AH756" s="50"/>
      <c r="AI756" s="50"/>
      <c r="AJ756" s="50"/>
      <c r="AK756" s="50"/>
      <c r="AL756" s="50"/>
    </row>
    <row r="757" ht="12.0" customHeight="1">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c r="AA757" s="50"/>
      <c r="AB757" s="50"/>
      <c r="AC757" s="50"/>
      <c r="AD757" s="50"/>
      <c r="AE757" s="50"/>
      <c r="AF757" s="50"/>
      <c r="AG757" s="50"/>
      <c r="AH757" s="50"/>
      <c r="AI757" s="50"/>
      <c r="AJ757" s="50"/>
      <c r="AK757" s="50"/>
      <c r="AL757" s="50"/>
    </row>
    <row r="758" ht="12.0" customHeight="1">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c r="AC758" s="50"/>
      <c r="AD758" s="50"/>
      <c r="AE758" s="50"/>
      <c r="AF758" s="50"/>
      <c r="AG758" s="50"/>
      <c r="AH758" s="50"/>
      <c r="AI758" s="50"/>
      <c r="AJ758" s="50"/>
      <c r="AK758" s="50"/>
      <c r="AL758" s="50"/>
    </row>
    <row r="759" ht="12.0" customHeight="1">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c r="AA759" s="50"/>
      <c r="AB759" s="50"/>
      <c r="AC759" s="50"/>
      <c r="AD759" s="50"/>
      <c r="AE759" s="50"/>
      <c r="AF759" s="50"/>
      <c r="AG759" s="50"/>
      <c r="AH759" s="50"/>
      <c r="AI759" s="50"/>
      <c r="AJ759" s="50"/>
      <c r="AK759" s="50"/>
      <c r="AL759" s="50"/>
    </row>
    <row r="760" ht="12.0" customHeight="1">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c r="AC760" s="50"/>
      <c r="AD760" s="50"/>
      <c r="AE760" s="50"/>
      <c r="AF760" s="50"/>
      <c r="AG760" s="50"/>
      <c r="AH760" s="50"/>
      <c r="AI760" s="50"/>
      <c r="AJ760" s="50"/>
      <c r="AK760" s="50"/>
      <c r="AL760" s="50"/>
    </row>
    <row r="761" ht="12.0" customHeight="1">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c r="AF761" s="50"/>
      <c r="AG761" s="50"/>
      <c r="AH761" s="50"/>
      <c r="AI761" s="50"/>
      <c r="AJ761" s="50"/>
      <c r="AK761" s="50"/>
      <c r="AL761" s="50"/>
    </row>
    <row r="762" ht="12.0" customHeight="1">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c r="AF762" s="50"/>
      <c r="AG762" s="50"/>
      <c r="AH762" s="50"/>
      <c r="AI762" s="50"/>
      <c r="AJ762" s="50"/>
      <c r="AK762" s="50"/>
      <c r="AL762" s="50"/>
    </row>
    <row r="763" ht="12.0" customHeight="1">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c r="AA763" s="50"/>
      <c r="AB763" s="50"/>
      <c r="AC763" s="50"/>
      <c r="AD763" s="50"/>
      <c r="AE763" s="50"/>
      <c r="AF763" s="50"/>
      <c r="AG763" s="50"/>
      <c r="AH763" s="50"/>
      <c r="AI763" s="50"/>
      <c r="AJ763" s="50"/>
      <c r="AK763" s="50"/>
      <c r="AL763" s="50"/>
    </row>
    <row r="764" ht="12.0" customHeight="1">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c r="AC764" s="50"/>
      <c r="AD764" s="50"/>
      <c r="AE764" s="50"/>
      <c r="AF764" s="50"/>
      <c r="AG764" s="50"/>
      <c r="AH764" s="50"/>
      <c r="AI764" s="50"/>
      <c r="AJ764" s="50"/>
      <c r="AK764" s="50"/>
      <c r="AL764" s="50"/>
    </row>
    <row r="765" ht="12.0" customHeight="1">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c r="AA765" s="50"/>
      <c r="AB765" s="50"/>
      <c r="AC765" s="50"/>
      <c r="AD765" s="50"/>
      <c r="AE765" s="50"/>
      <c r="AF765" s="50"/>
      <c r="AG765" s="50"/>
      <c r="AH765" s="50"/>
      <c r="AI765" s="50"/>
      <c r="AJ765" s="50"/>
      <c r="AK765" s="50"/>
      <c r="AL765" s="50"/>
    </row>
    <row r="766" ht="12.0" customHeight="1">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c r="AF766" s="50"/>
      <c r="AG766" s="50"/>
      <c r="AH766" s="50"/>
      <c r="AI766" s="50"/>
      <c r="AJ766" s="50"/>
      <c r="AK766" s="50"/>
      <c r="AL766" s="50"/>
    </row>
    <row r="767" ht="12.0" customHeight="1">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c r="AF767" s="50"/>
      <c r="AG767" s="50"/>
      <c r="AH767" s="50"/>
      <c r="AI767" s="50"/>
      <c r="AJ767" s="50"/>
      <c r="AK767" s="50"/>
      <c r="AL767" s="50"/>
    </row>
    <row r="768" ht="12.0" customHeight="1">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c r="AC768" s="50"/>
      <c r="AD768" s="50"/>
      <c r="AE768" s="50"/>
      <c r="AF768" s="50"/>
      <c r="AG768" s="50"/>
      <c r="AH768" s="50"/>
      <c r="AI768" s="50"/>
      <c r="AJ768" s="50"/>
      <c r="AK768" s="50"/>
      <c r="AL768" s="50"/>
    </row>
    <row r="769" ht="12.0" customHeight="1">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c r="AF769" s="50"/>
      <c r="AG769" s="50"/>
      <c r="AH769" s="50"/>
      <c r="AI769" s="50"/>
      <c r="AJ769" s="50"/>
      <c r="AK769" s="50"/>
      <c r="AL769" s="50"/>
    </row>
    <row r="770" ht="12.0" customHeight="1">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c r="AC770" s="50"/>
      <c r="AD770" s="50"/>
      <c r="AE770" s="50"/>
      <c r="AF770" s="50"/>
      <c r="AG770" s="50"/>
      <c r="AH770" s="50"/>
      <c r="AI770" s="50"/>
      <c r="AJ770" s="50"/>
      <c r="AK770" s="50"/>
      <c r="AL770" s="50"/>
    </row>
    <row r="771" ht="12.0" customHeight="1">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c r="AF771" s="50"/>
      <c r="AG771" s="50"/>
      <c r="AH771" s="50"/>
      <c r="AI771" s="50"/>
      <c r="AJ771" s="50"/>
      <c r="AK771" s="50"/>
      <c r="AL771" s="50"/>
    </row>
    <row r="772" ht="12.0" customHeight="1">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c r="AF772" s="50"/>
      <c r="AG772" s="50"/>
      <c r="AH772" s="50"/>
      <c r="AI772" s="50"/>
      <c r="AJ772" s="50"/>
      <c r="AK772" s="50"/>
      <c r="AL772" s="50"/>
    </row>
    <row r="773" ht="12.0" customHeight="1">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c r="AA773" s="50"/>
      <c r="AB773" s="50"/>
      <c r="AC773" s="50"/>
      <c r="AD773" s="50"/>
      <c r="AE773" s="50"/>
      <c r="AF773" s="50"/>
      <c r="AG773" s="50"/>
      <c r="AH773" s="50"/>
      <c r="AI773" s="50"/>
      <c r="AJ773" s="50"/>
      <c r="AK773" s="50"/>
      <c r="AL773" s="50"/>
    </row>
    <row r="774" ht="12.0" customHeight="1">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c r="AC774" s="50"/>
      <c r="AD774" s="50"/>
      <c r="AE774" s="50"/>
      <c r="AF774" s="50"/>
      <c r="AG774" s="50"/>
      <c r="AH774" s="50"/>
      <c r="AI774" s="50"/>
      <c r="AJ774" s="50"/>
      <c r="AK774" s="50"/>
      <c r="AL774" s="50"/>
    </row>
    <row r="775" ht="12.0" customHeight="1">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c r="AA775" s="50"/>
      <c r="AB775" s="50"/>
      <c r="AC775" s="50"/>
      <c r="AD775" s="50"/>
      <c r="AE775" s="50"/>
      <c r="AF775" s="50"/>
      <c r="AG775" s="50"/>
      <c r="AH775" s="50"/>
      <c r="AI775" s="50"/>
      <c r="AJ775" s="50"/>
      <c r="AK775" s="50"/>
      <c r="AL775" s="50"/>
    </row>
    <row r="776" ht="12.0" customHeight="1">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c r="AC776" s="50"/>
      <c r="AD776" s="50"/>
      <c r="AE776" s="50"/>
      <c r="AF776" s="50"/>
      <c r="AG776" s="50"/>
      <c r="AH776" s="50"/>
      <c r="AI776" s="50"/>
      <c r="AJ776" s="50"/>
      <c r="AK776" s="50"/>
      <c r="AL776" s="50"/>
    </row>
    <row r="777" ht="12.0" customHeight="1">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c r="AA777" s="50"/>
      <c r="AB777" s="50"/>
      <c r="AC777" s="50"/>
      <c r="AD777" s="50"/>
      <c r="AE777" s="50"/>
      <c r="AF777" s="50"/>
      <c r="AG777" s="50"/>
      <c r="AH777" s="50"/>
      <c r="AI777" s="50"/>
      <c r="AJ777" s="50"/>
      <c r="AK777" s="50"/>
      <c r="AL777" s="50"/>
    </row>
    <row r="778" ht="12.0" customHeight="1">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c r="AC778" s="50"/>
      <c r="AD778" s="50"/>
      <c r="AE778" s="50"/>
      <c r="AF778" s="50"/>
      <c r="AG778" s="50"/>
      <c r="AH778" s="50"/>
      <c r="AI778" s="50"/>
      <c r="AJ778" s="50"/>
      <c r="AK778" s="50"/>
      <c r="AL778" s="50"/>
    </row>
    <row r="779" ht="12.0" customHeight="1">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c r="AA779" s="50"/>
      <c r="AB779" s="50"/>
      <c r="AC779" s="50"/>
      <c r="AD779" s="50"/>
      <c r="AE779" s="50"/>
      <c r="AF779" s="50"/>
      <c r="AG779" s="50"/>
      <c r="AH779" s="50"/>
      <c r="AI779" s="50"/>
      <c r="AJ779" s="50"/>
      <c r="AK779" s="50"/>
      <c r="AL779" s="50"/>
    </row>
    <row r="780" ht="12.0" customHeight="1">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c r="AC780" s="50"/>
      <c r="AD780" s="50"/>
      <c r="AE780" s="50"/>
      <c r="AF780" s="50"/>
      <c r="AG780" s="50"/>
      <c r="AH780" s="50"/>
      <c r="AI780" s="50"/>
      <c r="AJ780" s="50"/>
      <c r="AK780" s="50"/>
      <c r="AL780" s="50"/>
    </row>
    <row r="781" ht="12.0" customHeight="1">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c r="AA781" s="50"/>
      <c r="AB781" s="50"/>
      <c r="AC781" s="50"/>
      <c r="AD781" s="50"/>
      <c r="AE781" s="50"/>
      <c r="AF781" s="50"/>
      <c r="AG781" s="50"/>
      <c r="AH781" s="50"/>
      <c r="AI781" s="50"/>
      <c r="AJ781" s="50"/>
      <c r="AK781" s="50"/>
      <c r="AL781" s="50"/>
    </row>
    <row r="782" ht="12.0" customHeight="1">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c r="AC782" s="50"/>
      <c r="AD782" s="50"/>
      <c r="AE782" s="50"/>
      <c r="AF782" s="50"/>
      <c r="AG782" s="50"/>
      <c r="AH782" s="50"/>
      <c r="AI782" s="50"/>
      <c r="AJ782" s="50"/>
      <c r="AK782" s="50"/>
      <c r="AL782" s="50"/>
    </row>
    <row r="783" ht="12.0" customHeight="1">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c r="AA783" s="50"/>
      <c r="AB783" s="50"/>
      <c r="AC783" s="50"/>
      <c r="AD783" s="50"/>
      <c r="AE783" s="50"/>
      <c r="AF783" s="50"/>
      <c r="AG783" s="50"/>
      <c r="AH783" s="50"/>
      <c r="AI783" s="50"/>
      <c r="AJ783" s="50"/>
      <c r="AK783" s="50"/>
      <c r="AL783" s="50"/>
    </row>
    <row r="784" ht="12.0" customHeight="1">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c r="AF784" s="50"/>
      <c r="AG784" s="50"/>
      <c r="AH784" s="50"/>
      <c r="AI784" s="50"/>
      <c r="AJ784" s="50"/>
      <c r="AK784" s="50"/>
      <c r="AL784" s="50"/>
    </row>
    <row r="785" ht="12.0" customHeight="1">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c r="AA785" s="50"/>
      <c r="AB785" s="50"/>
      <c r="AC785" s="50"/>
      <c r="AD785" s="50"/>
      <c r="AE785" s="50"/>
      <c r="AF785" s="50"/>
      <c r="AG785" s="50"/>
      <c r="AH785" s="50"/>
      <c r="AI785" s="50"/>
      <c r="AJ785" s="50"/>
      <c r="AK785" s="50"/>
      <c r="AL785" s="50"/>
    </row>
    <row r="786" ht="12.0" customHeight="1">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c r="AC786" s="50"/>
      <c r="AD786" s="50"/>
      <c r="AE786" s="50"/>
      <c r="AF786" s="50"/>
      <c r="AG786" s="50"/>
      <c r="AH786" s="50"/>
      <c r="AI786" s="50"/>
      <c r="AJ786" s="50"/>
      <c r="AK786" s="50"/>
      <c r="AL786" s="50"/>
    </row>
    <row r="787" ht="12.0" customHeight="1">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c r="AA787" s="50"/>
      <c r="AB787" s="50"/>
      <c r="AC787" s="50"/>
      <c r="AD787" s="50"/>
      <c r="AE787" s="50"/>
      <c r="AF787" s="50"/>
      <c r="AG787" s="50"/>
      <c r="AH787" s="50"/>
      <c r="AI787" s="50"/>
      <c r="AJ787" s="50"/>
      <c r="AK787" s="50"/>
      <c r="AL787" s="50"/>
    </row>
    <row r="788" ht="12.0" customHeight="1">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c r="AC788" s="50"/>
      <c r="AD788" s="50"/>
      <c r="AE788" s="50"/>
      <c r="AF788" s="50"/>
      <c r="AG788" s="50"/>
      <c r="AH788" s="50"/>
      <c r="AI788" s="50"/>
      <c r="AJ788" s="50"/>
      <c r="AK788" s="50"/>
      <c r="AL788" s="50"/>
    </row>
    <row r="789" ht="12.0" customHeight="1">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c r="AA789" s="50"/>
      <c r="AB789" s="50"/>
      <c r="AC789" s="50"/>
      <c r="AD789" s="50"/>
      <c r="AE789" s="50"/>
      <c r="AF789" s="50"/>
      <c r="AG789" s="50"/>
      <c r="AH789" s="50"/>
      <c r="AI789" s="50"/>
      <c r="AJ789" s="50"/>
      <c r="AK789" s="50"/>
      <c r="AL789" s="50"/>
    </row>
    <row r="790" ht="12.0" customHeight="1">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c r="AC790" s="50"/>
      <c r="AD790" s="50"/>
      <c r="AE790" s="50"/>
      <c r="AF790" s="50"/>
      <c r="AG790" s="50"/>
      <c r="AH790" s="50"/>
      <c r="AI790" s="50"/>
      <c r="AJ790" s="50"/>
      <c r="AK790" s="50"/>
      <c r="AL790" s="50"/>
    </row>
    <row r="791" ht="12.0" customHeight="1">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c r="AA791" s="50"/>
      <c r="AB791" s="50"/>
      <c r="AC791" s="50"/>
      <c r="AD791" s="50"/>
      <c r="AE791" s="50"/>
      <c r="AF791" s="50"/>
      <c r="AG791" s="50"/>
      <c r="AH791" s="50"/>
      <c r="AI791" s="50"/>
      <c r="AJ791" s="50"/>
      <c r="AK791" s="50"/>
      <c r="AL791" s="50"/>
    </row>
    <row r="792" ht="12.0" customHeight="1">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c r="AC792" s="50"/>
      <c r="AD792" s="50"/>
      <c r="AE792" s="50"/>
      <c r="AF792" s="50"/>
      <c r="AG792" s="50"/>
      <c r="AH792" s="50"/>
      <c r="AI792" s="50"/>
      <c r="AJ792" s="50"/>
      <c r="AK792" s="50"/>
      <c r="AL792" s="50"/>
    </row>
    <row r="793" ht="12.0" customHeight="1">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c r="AA793" s="50"/>
      <c r="AB793" s="50"/>
      <c r="AC793" s="50"/>
      <c r="AD793" s="50"/>
      <c r="AE793" s="50"/>
      <c r="AF793" s="50"/>
      <c r="AG793" s="50"/>
      <c r="AH793" s="50"/>
      <c r="AI793" s="50"/>
      <c r="AJ793" s="50"/>
      <c r="AK793" s="50"/>
      <c r="AL793" s="50"/>
    </row>
    <row r="794" ht="12.0" customHeight="1">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c r="AC794" s="50"/>
      <c r="AD794" s="50"/>
      <c r="AE794" s="50"/>
      <c r="AF794" s="50"/>
      <c r="AG794" s="50"/>
      <c r="AH794" s="50"/>
      <c r="AI794" s="50"/>
      <c r="AJ794" s="50"/>
      <c r="AK794" s="50"/>
      <c r="AL794" s="50"/>
    </row>
    <row r="795" ht="12.0" customHeight="1">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c r="AA795" s="50"/>
      <c r="AB795" s="50"/>
      <c r="AC795" s="50"/>
      <c r="AD795" s="50"/>
      <c r="AE795" s="50"/>
      <c r="AF795" s="50"/>
      <c r="AG795" s="50"/>
      <c r="AH795" s="50"/>
      <c r="AI795" s="50"/>
      <c r="AJ795" s="50"/>
      <c r="AK795" s="50"/>
      <c r="AL795" s="50"/>
    </row>
    <row r="796" ht="12.0" customHeight="1">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c r="AC796" s="50"/>
      <c r="AD796" s="50"/>
      <c r="AE796" s="50"/>
      <c r="AF796" s="50"/>
      <c r="AG796" s="50"/>
      <c r="AH796" s="50"/>
      <c r="AI796" s="50"/>
      <c r="AJ796" s="50"/>
      <c r="AK796" s="50"/>
      <c r="AL796" s="50"/>
    </row>
    <row r="797" ht="12.0" customHeight="1">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c r="AA797" s="50"/>
      <c r="AB797" s="50"/>
      <c r="AC797" s="50"/>
      <c r="AD797" s="50"/>
      <c r="AE797" s="50"/>
      <c r="AF797" s="50"/>
      <c r="AG797" s="50"/>
      <c r="AH797" s="50"/>
      <c r="AI797" s="50"/>
      <c r="AJ797" s="50"/>
      <c r="AK797" s="50"/>
      <c r="AL797" s="50"/>
    </row>
    <row r="798" ht="12.0" customHeight="1">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c r="AC798" s="50"/>
      <c r="AD798" s="50"/>
      <c r="AE798" s="50"/>
      <c r="AF798" s="50"/>
      <c r="AG798" s="50"/>
      <c r="AH798" s="50"/>
      <c r="AI798" s="50"/>
      <c r="AJ798" s="50"/>
      <c r="AK798" s="50"/>
      <c r="AL798" s="50"/>
    </row>
    <row r="799" ht="12.0" customHeight="1">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c r="AA799" s="50"/>
      <c r="AB799" s="50"/>
      <c r="AC799" s="50"/>
      <c r="AD799" s="50"/>
      <c r="AE799" s="50"/>
      <c r="AF799" s="50"/>
      <c r="AG799" s="50"/>
      <c r="AH799" s="50"/>
      <c r="AI799" s="50"/>
      <c r="AJ799" s="50"/>
      <c r="AK799" s="50"/>
      <c r="AL799" s="50"/>
    </row>
    <row r="800" ht="12.0" customHeight="1">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c r="AC800" s="50"/>
      <c r="AD800" s="50"/>
      <c r="AE800" s="50"/>
      <c r="AF800" s="50"/>
      <c r="AG800" s="50"/>
      <c r="AH800" s="50"/>
      <c r="AI800" s="50"/>
      <c r="AJ800" s="50"/>
      <c r="AK800" s="50"/>
      <c r="AL800" s="50"/>
    </row>
    <row r="801" ht="12.0" customHeight="1">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c r="AA801" s="50"/>
      <c r="AB801" s="50"/>
      <c r="AC801" s="50"/>
      <c r="AD801" s="50"/>
      <c r="AE801" s="50"/>
      <c r="AF801" s="50"/>
      <c r="AG801" s="50"/>
      <c r="AH801" s="50"/>
      <c r="AI801" s="50"/>
      <c r="AJ801" s="50"/>
      <c r="AK801" s="50"/>
      <c r="AL801" s="50"/>
    </row>
    <row r="802" ht="12.0" customHeight="1">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c r="AC802" s="50"/>
      <c r="AD802" s="50"/>
      <c r="AE802" s="50"/>
      <c r="AF802" s="50"/>
      <c r="AG802" s="50"/>
      <c r="AH802" s="50"/>
      <c r="AI802" s="50"/>
      <c r="AJ802" s="50"/>
      <c r="AK802" s="50"/>
      <c r="AL802" s="50"/>
    </row>
    <row r="803" ht="12.0" customHeight="1">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c r="AA803" s="50"/>
      <c r="AB803" s="50"/>
      <c r="AC803" s="50"/>
      <c r="AD803" s="50"/>
      <c r="AE803" s="50"/>
      <c r="AF803" s="50"/>
      <c r="AG803" s="50"/>
      <c r="AH803" s="50"/>
      <c r="AI803" s="50"/>
      <c r="AJ803" s="50"/>
      <c r="AK803" s="50"/>
      <c r="AL803" s="50"/>
    </row>
    <row r="804" ht="12.0" customHeight="1">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c r="AC804" s="50"/>
      <c r="AD804" s="50"/>
      <c r="AE804" s="50"/>
      <c r="AF804" s="50"/>
      <c r="AG804" s="50"/>
      <c r="AH804" s="50"/>
      <c r="AI804" s="50"/>
      <c r="AJ804" s="50"/>
      <c r="AK804" s="50"/>
      <c r="AL804" s="50"/>
    </row>
    <row r="805" ht="12.0" customHeight="1">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c r="AA805" s="50"/>
      <c r="AB805" s="50"/>
      <c r="AC805" s="50"/>
      <c r="AD805" s="50"/>
      <c r="AE805" s="50"/>
      <c r="AF805" s="50"/>
      <c r="AG805" s="50"/>
      <c r="AH805" s="50"/>
      <c r="AI805" s="50"/>
      <c r="AJ805" s="50"/>
      <c r="AK805" s="50"/>
      <c r="AL805" s="50"/>
    </row>
    <row r="806" ht="12.0" customHeight="1">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c r="AC806" s="50"/>
      <c r="AD806" s="50"/>
      <c r="AE806" s="50"/>
      <c r="AF806" s="50"/>
      <c r="AG806" s="50"/>
      <c r="AH806" s="50"/>
      <c r="AI806" s="50"/>
      <c r="AJ806" s="50"/>
      <c r="AK806" s="50"/>
      <c r="AL806" s="50"/>
    </row>
    <row r="807" ht="12.0" customHeight="1">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c r="AA807" s="50"/>
      <c r="AB807" s="50"/>
      <c r="AC807" s="50"/>
      <c r="AD807" s="50"/>
      <c r="AE807" s="50"/>
      <c r="AF807" s="50"/>
      <c r="AG807" s="50"/>
      <c r="AH807" s="50"/>
      <c r="AI807" s="50"/>
      <c r="AJ807" s="50"/>
      <c r="AK807" s="50"/>
      <c r="AL807" s="50"/>
    </row>
    <row r="808" ht="12.0" customHeight="1">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c r="AC808" s="50"/>
      <c r="AD808" s="50"/>
      <c r="AE808" s="50"/>
      <c r="AF808" s="50"/>
      <c r="AG808" s="50"/>
      <c r="AH808" s="50"/>
      <c r="AI808" s="50"/>
      <c r="AJ808" s="50"/>
      <c r="AK808" s="50"/>
      <c r="AL808" s="50"/>
    </row>
    <row r="809" ht="12.0" customHeight="1">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c r="AA809" s="50"/>
      <c r="AB809" s="50"/>
      <c r="AC809" s="50"/>
      <c r="AD809" s="50"/>
      <c r="AE809" s="50"/>
      <c r="AF809" s="50"/>
      <c r="AG809" s="50"/>
      <c r="AH809" s="50"/>
      <c r="AI809" s="50"/>
      <c r="AJ809" s="50"/>
      <c r="AK809" s="50"/>
      <c r="AL809" s="50"/>
    </row>
    <row r="810" ht="12.0" customHeight="1">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c r="AC810" s="50"/>
      <c r="AD810" s="50"/>
      <c r="AE810" s="50"/>
      <c r="AF810" s="50"/>
      <c r="AG810" s="50"/>
      <c r="AH810" s="50"/>
      <c r="AI810" s="50"/>
      <c r="AJ810" s="50"/>
      <c r="AK810" s="50"/>
      <c r="AL810" s="50"/>
    </row>
    <row r="811" ht="12.0" customHeight="1">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c r="AA811" s="50"/>
      <c r="AB811" s="50"/>
      <c r="AC811" s="50"/>
      <c r="AD811" s="50"/>
      <c r="AE811" s="50"/>
      <c r="AF811" s="50"/>
      <c r="AG811" s="50"/>
      <c r="AH811" s="50"/>
      <c r="AI811" s="50"/>
      <c r="AJ811" s="50"/>
      <c r="AK811" s="50"/>
      <c r="AL811" s="50"/>
    </row>
    <row r="812" ht="12.0" customHeight="1">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c r="AC812" s="50"/>
      <c r="AD812" s="50"/>
      <c r="AE812" s="50"/>
      <c r="AF812" s="50"/>
      <c r="AG812" s="50"/>
      <c r="AH812" s="50"/>
      <c r="AI812" s="50"/>
      <c r="AJ812" s="50"/>
      <c r="AK812" s="50"/>
      <c r="AL812" s="50"/>
    </row>
    <row r="813" ht="12.0" customHeight="1">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c r="AA813" s="50"/>
      <c r="AB813" s="50"/>
      <c r="AC813" s="50"/>
      <c r="AD813" s="50"/>
      <c r="AE813" s="50"/>
      <c r="AF813" s="50"/>
      <c r="AG813" s="50"/>
      <c r="AH813" s="50"/>
      <c r="AI813" s="50"/>
      <c r="AJ813" s="50"/>
      <c r="AK813" s="50"/>
      <c r="AL813" s="50"/>
    </row>
    <row r="814" ht="12.0" customHeight="1">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c r="AC814" s="50"/>
      <c r="AD814" s="50"/>
      <c r="AE814" s="50"/>
      <c r="AF814" s="50"/>
      <c r="AG814" s="50"/>
      <c r="AH814" s="50"/>
      <c r="AI814" s="50"/>
      <c r="AJ814" s="50"/>
      <c r="AK814" s="50"/>
      <c r="AL814" s="50"/>
    </row>
    <row r="815" ht="12.0" customHeight="1">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c r="AA815" s="50"/>
      <c r="AB815" s="50"/>
      <c r="AC815" s="50"/>
      <c r="AD815" s="50"/>
      <c r="AE815" s="50"/>
      <c r="AF815" s="50"/>
      <c r="AG815" s="50"/>
      <c r="AH815" s="50"/>
      <c r="AI815" s="50"/>
      <c r="AJ815" s="50"/>
      <c r="AK815" s="50"/>
      <c r="AL815" s="50"/>
    </row>
    <row r="816" ht="12.0" customHeight="1">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c r="AC816" s="50"/>
      <c r="AD816" s="50"/>
      <c r="AE816" s="50"/>
      <c r="AF816" s="50"/>
      <c r="AG816" s="50"/>
      <c r="AH816" s="50"/>
      <c r="AI816" s="50"/>
      <c r="AJ816" s="50"/>
      <c r="AK816" s="50"/>
      <c r="AL816" s="50"/>
    </row>
    <row r="817" ht="12.0" customHeight="1">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c r="AA817" s="50"/>
      <c r="AB817" s="50"/>
      <c r="AC817" s="50"/>
      <c r="AD817" s="50"/>
      <c r="AE817" s="50"/>
      <c r="AF817" s="50"/>
      <c r="AG817" s="50"/>
      <c r="AH817" s="50"/>
      <c r="AI817" s="50"/>
      <c r="AJ817" s="50"/>
      <c r="AK817" s="50"/>
      <c r="AL817" s="50"/>
    </row>
    <row r="818" ht="12.0" customHeight="1">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c r="AC818" s="50"/>
      <c r="AD818" s="50"/>
      <c r="AE818" s="50"/>
      <c r="AF818" s="50"/>
      <c r="AG818" s="50"/>
      <c r="AH818" s="50"/>
      <c r="AI818" s="50"/>
      <c r="AJ818" s="50"/>
      <c r="AK818" s="50"/>
      <c r="AL818" s="50"/>
    </row>
    <row r="819" ht="12.0" customHeight="1">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c r="AA819" s="50"/>
      <c r="AB819" s="50"/>
      <c r="AC819" s="50"/>
      <c r="AD819" s="50"/>
      <c r="AE819" s="50"/>
      <c r="AF819" s="50"/>
      <c r="AG819" s="50"/>
      <c r="AH819" s="50"/>
      <c r="AI819" s="50"/>
      <c r="AJ819" s="50"/>
      <c r="AK819" s="50"/>
      <c r="AL819" s="50"/>
    </row>
    <row r="820" ht="12.0" customHeight="1">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c r="AC820" s="50"/>
      <c r="AD820" s="50"/>
      <c r="AE820" s="50"/>
      <c r="AF820" s="50"/>
      <c r="AG820" s="50"/>
      <c r="AH820" s="50"/>
      <c r="AI820" s="50"/>
      <c r="AJ820" s="50"/>
      <c r="AK820" s="50"/>
      <c r="AL820" s="50"/>
    </row>
    <row r="821" ht="12.0" customHeight="1">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c r="AA821" s="50"/>
      <c r="AB821" s="50"/>
      <c r="AC821" s="50"/>
      <c r="AD821" s="50"/>
      <c r="AE821" s="50"/>
      <c r="AF821" s="50"/>
      <c r="AG821" s="50"/>
      <c r="AH821" s="50"/>
      <c r="AI821" s="50"/>
      <c r="AJ821" s="50"/>
      <c r="AK821" s="50"/>
      <c r="AL821" s="50"/>
    </row>
    <row r="822" ht="12.0" customHeight="1">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c r="AC822" s="50"/>
      <c r="AD822" s="50"/>
      <c r="AE822" s="50"/>
      <c r="AF822" s="50"/>
      <c r="AG822" s="50"/>
      <c r="AH822" s="50"/>
      <c r="AI822" s="50"/>
      <c r="AJ822" s="50"/>
      <c r="AK822" s="50"/>
      <c r="AL822" s="50"/>
    </row>
    <row r="823" ht="12.0" customHeight="1">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c r="AA823" s="50"/>
      <c r="AB823" s="50"/>
      <c r="AC823" s="50"/>
      <c r="AD823" s="50"/>
      <c r="AE823" s="50"/>
      <c r="AF823" s="50"/>
      <c r="AG823" s="50"/>
      <c r="AH823" s="50"/>
      <c r="AI823" s="50"/>
      <c r="AJ823" s="50"/>
      <c r="AK823" s="50"/>
      <c r="AL823" s="50"/>
    </row>
    <row r="824" ht="12.0" customHeight="1">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50"/>
      <c r="AD824" s="50"/>
      <c r="AE824" s="50"/>
      <c r="AF824" s="50"/>
      <c r="AG824" s="50"/>
      <c r="AH824" s="50"/>
      <c r="AI824" s="50"/>
      <c r="AJ824" s="50"/>
      <c r="AK824" s="50"/>
      <c r="AL824" s="50"/>
    </row>
    <row r="825" ht="12.0" customHeight="1">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c r="AA825" s="50"/>
      <c r="AB825" s="50"/>
      <c r="AC825" s="50"/>
      <c r="AD825" s="50"/>
      <c r="AE825" s="50"/>
      <c r="AF825" s="50"/>
      <c r="AG825" s="50"/>
      <c r="AH825" s="50"/>
      <c r="AI825" s="50"/>
      <c r="AJ825" s="50"/>
      <c r="AK825" s="50"/>
      <c r="AL825" s="50"/>
    </row>
    <row r="826" ht="12.0" customHeight="1">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c r="AC826" s="50"/>
      <c r="AD826" s="50"/>
      <c r="AE826" s="50"/>
      <c r="AF826" s="50"/>
      <c r="AG826" s="50"/>
      <c r="AH826" s="50"/>
      <c r="AI826" s="50"/>
      <c r="AJ826" s="50"/>
      <c r="AK826" s="50"/>
      <c r="AL826" s="50"/>
    </row>
    <row r="827" ht="12.0" customHeight="1">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c r="AA827" s="50"/>
      <c r="AB827" s="50"/>
      <c r="AC827" s="50"/>
      <c r="AD827" s="50"/>
      <c r="AE827" s="50"/>
      <c r="AF827" s="50"/>
      <c r="AG827" s="50"/>
      <c r="AH827" s="50"/>
      <c r="AI827" s="50"/>
      <c r="AJ827" s="50"/>
      <c r="AK827" s="50"/>
      <c r="AL827" s="50"/>
    </row>
    <row r="828" ht="12.0" customHeight="1">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c r="AC828" s="50"/>
      <c r="AD828" s="50"/>
      <c r="AE828" s="50"/>
      <c r="AF828" s="50"/>
      <c r="AG828" s="50"/>
      <c r="AH828" s="50"/>
      <c r="AI828" s="50"/>
      <c r="AJ828" s="50"/>
      <c r="AK828" s="50"/>
      <c r="AL828" s="50"/>
    </row>
    <row r="829" ht="12.0" customHeight="1">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c r="AA829" s="50"/>
      <c r="AB829" s="50"/>
      <c r="AC829" s="50"/>
      <c r="AD829" s="50"/>
      <c r="AE829" s="50"/>
      <c r="AF829" s="50"/>
      <c r="AG829" s="50"/>
      <c r="AH829" s="50"/>
      <c r="AI829" s="50"/>
      <c r="AJ829" s="50"/>
      <c r="AK829" s="50"/>
      <c r="AL829" s="50"/>
    </row>
    <row r="830" ht="12.0" customHeight="1">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c r="AC830" s="50"/>
      <c r="AD830" s="50"/>
      <c r="AE830" s="50"/>
      <c r="AF830" s="50"/>
      <c r="AG830" s="50"/>
      <c r="AH830" s="50"/>
      <c r="AI830" s="50"/>
      <c r="AJ830" s="50"/>
      <c r="AK830" s="50"/>
      <c r="AL830" s="50"/>
    </row>
    <row r="831" ht="12.0" customHeight="1">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c r="AA831" s="50"/>
      <c r="AB831" s="50"/>
      <c r="AC831" s="50"/>
      <c r="AD831" s="50"/>
      <c r="AE831" s="50"/>
      <c r="AF831" s="50"/>
      <c r="AG831" s="50"/>
      <c r="AH831" s="50"/>
      <c r="AI831" s="50"/>
      <c r="AJ831" s="50"/>
      <c r="AK831" s="50"/>
      <c r="AL831" s="50"/>
    </row>
    <row r="832" ht="12.0" customHeight="1">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c r="AC832" s="50"/>
      <c r="AD832" s="50"/>
      <c r="AE832" s="50"/>
      <c r="AF832" s="50"/>
      <c r="AG832" s="50"/>
      <c r="AH832" s="50"/>
      <c r="AI832" s="50"/>
      <c r="AJ832" s="50"/>
      <c r="AK832" s="50"/>
      <c r="AL832" s="50"/>
    </row>
    <row r="833" ht="12.0" customHeight="1">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c r="AA833" s="50"/>
      <c r="AB833" s="50"/>
      <c r="AC833" s="50"/>
      <c r="AD833" s="50"/>
      <c r="AE833" s="50"/>
      <c r="AF833" s="50"/>
      <c r="AG833" s="50"/>
      <c r="AH833" s="50"/>
      <c r="AI833" s="50"/>
      <c r="AJ833" s="50"/>
      <c r="AK833" s="50"/>
      <c r="AL833" s="50"/>
    </row>
    <row r="834" ht="12.0" customHeight="1">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c r="AC834" s="50"/>
      <c r="AD834" s="50"/>
      <c r="AE834" s="50"/>
      <c r="AF834" s="50"/>
      <c r="AG834" s="50"/>
      <c r="AH834" s="50"/>
      <c r="AI834" s="50"/>
      <c r="AJ834" s="50"/>
      <c r="AK834" s="50"/>
      <c r="AL834" s="50"/>
    </row>
    <row r="835" ht="12.0" customHeight="1">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c r="AA835" s="50"/>
      <c r="AB835" s="50"/>
      <c r="AC835" s="50"/>
      <c r="AD835" s="50"/>
      <c r="AE835" s="50"/>
      <c r="AF835" s="50"/>
      <c r="AG835" s="50"/>
      <c r="AH835" s="50"/>
      <c r="AI835" s="50"/>
      <c r="AJ835" s="50"/>
      <c r="AK835" s="50"/>
      <c r="AL835" s="50"/>
    </row>
    <row r="836" ht="12.0" customHeight="1">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c r="AC836" s="50"/>
      <c r="AD836" s="50"/>
      <c r="AE836" s="50"/>
      <c r="AF836" s="50"/>
      <c r="AG836" s="50"/>
      <c r="AH836" s="50"/>
      <c r="AI836" s="50"/>
      <c r="AJ836" s="50"/>
      <c r="AK836" s="50"/>
      <c r="AL836" s="50"/>
    </row>
    <row r="837" ht="12.0" customHeight="1">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c r="AA837" s="50"/>
      <c r="AB837" s="50"/>
      <c r="AC837" s="50"/>
      <c r="AD837" s="50"/>
      <c r="AE837" s="50"/>
      <c r="AF837" s="50"/>
      <c r="AG837" s="50"/>
      <c r="AH837" s="50"/>
      <c r="AI837" s="50"/>
      <c r="AJ837" s="50"/>
      <c r="AK837" s="50"/>
      <c r="AL837" s="50"/>
    </row>
    <row r="838" ht="12.0" customHeight="1">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c r="AC838" s="50"/>
      <c r="AD838" s="50"/>
      <c r="AE838" s="50"/>
      <c r="AF838" s="50"/>
      <c r="AG838" s="50"/>
      <c r="AH838" s="50"/>
      <c r="AI838" s="50"/>
      <c r="AJ838" s="50"/>
      <c r="AK838" s="50"/>
      <c r="AL838" s="50"/>
    </row>
    <row r="839" ht="12.0" customHeight="1">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c r="AA839" s="50"/>
      <c r="AB839" s="50"/>
      <c r="AC839" s="50"/>
      <c r="AD839" s="50"/>
      <c r="AE839" s="50"/>
      <c r="AF839" s="50"/>
      <c r="AG839" s="50"/>
      <c r="AH839" s="50"/>
      <c r="AI839" s="50"/>
      <c r="AJ839" s="50"/>
      <c r="AK839" s="50"/>
      <c r="AL839" s="50"/>
    </row>
    <row r="840" ht="12.0" customHeight="1">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c r="AC840" s="50"/>
      <c r="AD840" s="50"/>
      <c r="AE840" s="50"/>
      <c r="AF840" s="50"/>
      <c r="AG840" s="50"/>
      <c r="AH840" s="50"/>
      <c r="AI840" s="50"/>
      <c r="AJ840" s="50"/>
      <c r="AK840" s="50"/>
      <c r="AL840" s="50"/>
    </row>
    <row r="841" ht="12.0" customHeight="1">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c r="AA841" s="50"/>
      <c r="AB841" s="50"/>
      <c r="AC841" s="50"/>
      <c r="AD841" s="50"/>
      <c r="AE841" s="50"/>
      <c r="AF841" s="50"/>
      <c r="AG841" s="50"/>
      <c r="AH841" s="50"/>
      <c r="AI841" s="50"/>
      <c r="AJ841" s="50"/>
      <c r="AK841" s="50"/>
      <c r="AL841" s="50"/>
    </row>
    <row r="842" ht="12.0" customHeight="1">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c r="AC842" s="50"/>
      <c r="AD842" s="50"/>
      <c r="AE842" s="50"/>
      <c r="AF842" s="50"/>
      <c r="AG842" s="50"/>
      <c r="AH842" s="50"/>
      <c r="AI842" s="50"/>
      <c r="AJ842" s="50"/>
      <c r="AK842" s="50"/>
      <c r="AL842" s="50"/>
    </row>
    <row r="843" ht="12.0" customHeight="1">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50"/>
      <c r="AB843" s="50"/>
      <c r="AC843" s="50"/>
      <c r="AD843" s="50"/>
      <c r="AE843" s="50"/>
      <c r="AF843" s="50"/>
      <c r="AG843" s="50"/>
      <c r="AH843" s="50"/>
      <c r="AI843" s="50"/>
      <c r="AJ843" s="50"/>
      <c r="AK843" s="50"/>
      <c r="AL843" s="50"/>
    </row>
    <row r="844" ht="12.0" customHeight="1">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c r="AC844" s="50"/>
      <c r="AD844" s="50"/>
      <c r="AE844" s="50"/>
      <c r="AF844" s="50"/>
      <c r="AG844" s="50"/>
      <c r="AH844" s="50"/>
      <c r="AI844" s="50"/>
      <c r="AJ844" s="50"/>
      <c r="AK844" s="50"/>
      <c r="AL844" s="50"/>
    </row>
    <row r="845" ht="12.0" customHeight="1">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c r="AA845" s="50"/>
      <c r="AB845" s="50"/>
      <c r="AC845" s="50"/>
      <c r="AD845" s="50"/>
      <c r="AE845" s="50"/>
      <c r="AF845" s="50"/>
      <c r="AG845" s="50"/>
      <c r="AH845" s="50"/>
      <c r="AI845" s="50"/>
      <c r="AJ845" s="50"/>
      <c r="AK845" s="50"/>
      <c r="AL845" s="50"/>
    </row>
    <row r="846" ht="12.0" customHeight="1">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c r="AC846" s="50"/>
      <c r="AD846" s="50"/>
      <c r="AE846" s="50"/>
      <c r="AF846" s="50"/>
      <c r="AG846" s="50"/>
      <c r="AH846" s="50"/>
      <c r="AI846" s="50"/>
      <c r="AJ846" s="50"/>
      <c r="AK846" s="50"/>
      <c r="AL846" s="50"/>
    </row>
    <row r="847" ht="12.0" customHeight="1">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c r="AA847" s="50"/>
      <c r="AB847" s="50"/>
      <c r="AC847" s="50"/>
      <c r="AD847" s="50"/>
      <c r="AE847" s="50"/>
      <c r="AF847" s="50"/>
      <c r="AG847" s="50"/>
      <c r="AH847" s="50"/>
      <c r="AI847" s="50"/>
      <c r="AJ847" s="50"/>
      <c r="AK847" s="50"/>
      <c r="AL847" s="50"/>
    </row>
    <row r="848" ht="12.0" customHeight="1">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c r="AC848" s="50"/>
      <c r="AD848" s="50"/>
      <c r="AE848" s="50"/>
      <c r="AF848" s="50"/>
      <c r="AG848" s="50"/>
      <c r="AH848" s="50"/>
      <c r="AI848" s="50"/>
      <c r="AJ848" s="50"/>
      <c r="AK848" s="50"/>
      <c r="AL848" s="50"/>
    </row>
    <row r="849" ht="12.0" customHeight="1">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c r="AA849" s="50"/>
      <c r="AB849" s="50"/>
      <c r="AC849" s="50"/>
      <c r="AD849" s="50"/>
      <c r="AE849" s="50"/>
      <c r="AF849" s="50"/>
      <c r="AG849" s="50"/>
      <c r="AH849" s="50"/>
      <c r="AI849" s="50"/>
      <c r="AJ849" s="50"/>
      <c r="AK849" s="50"/>
      <c r="AL849" s="50"/>
    </row>
    <row r="850" ht="12.0" customHeight="1">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c r="AC850" s="50"/>
      <c r="AD850" s="50"/>
      <c r="AE850" s="50"/>
      <c r="AF850" s="50"/>
      <c r="AG850" s="50"/>
      <c r="AH850" s="50"/>
      <c r="AI850" s="50"/>
      <c r="AJ850" s="50"/>
      <c r="AK850" s="50"/>
      <c r="AL850" s="50"/>
    </row>
    <row r="851" ht="12.0" customHeight="1">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c r="AA851" s="50"/>
      <c r="AB851" s="50"/>
      <c r="AC851" s="50"/>
      <c r="AD851" s="50"/>
      <c r="AE851" s="50"/>
      <c r="AF851" s="50"/>
      <c r="AG851" s="50"/>
      <c r="AH851" s="50"/>
      <c r="AI851" s="50"/>
      <c r="AJ851" s="50"/>
      <c r="AK851" s="50"/>
      <c r="AL851" s="50"/>
    </row>
    <row r="852" ht="12.0" customHeight="1">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c r="AC852" s="50"/>
      <c r="AD852" s="50"/>
      <c r="AE852" s="50"/>
      <c r="AF852" s="50"/>
      <c r="AG852" s="50"/>
      <c r="AH852" s="50"/>
      <c r="AI852" s="50"/>
      <c r="AJ852" s="50"/>
      <c r="AK852" s="50"/>
      <c r="AL852" s="50"/>
    </row>
    <row r="853" ht="12.0" customHeight="1">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c r="AA853" s="50"/>
      <c r="AB853" s="50"/>
      <c r="AC853" s="50"/>
      <c r="AD853" s="50"/>
      <c r="AE853" s="50"/>
      <c r="AF853" s="50"/>
      <c r="AG853" s="50"/>
      <c r="AH853" s="50"/>
      <c r="AI853" s="50"/>
      <c r="AJ853" s="50"/>
      <c r="AK853" s="50"/>
      <c r="AL853" s="50"/>
    </row>
    <row r="854" ht="12.0" customHeight="1">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c r="AC854" s="50"/>
      <c r="AD854" s="50"/>
      <c r="AE854" s="50"/>
      <c r="AF854" s="50"/>
      <c r="AG854" s="50"/>
      <c r="AH854" s="50"/>
      <c r="AI854" s="50"/>
      <c r="AJ854" s="50"/>
      <c r="AK854" s="50"/>
      <c r="AL854" s="50"/>
    </row>
    <row r="855" ht="12.0" customHeight="1">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c r="AA855" s="50"/>
      <c r="AB855" s="50"/>
      <c r="AC855" s="50"/>
      <c r="AD855" s="50"/>
      <c r="AE855" s="50"/>
      <c r="AF855" s="50"/>
      <c r="AG855" s="50"/>
      <c r="AH855" s="50"/>
      <c r="AI855" s="50"/>
      <c r="AJ855" s="50"/>
      <c r="AK855" s="50"/>
      <c r="AL855" s="50"/>
    </row>
    <row r="856" ht="12.0" customHeight="1">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c r="AC856" s="50"/>
      <c r="AD856" s="50"/>
      <c r="AE856" s="50"/>
      <c r="AF856" s="50"/>
      <c r="AG856" s="50"/>
      <c r="AH856" s="50"/>
      <c r="AI856" s="50"/>
      <c r="AJ856" s="50"/>
      <c r="AK856" s="50"/>
      <c r="AL856" s="50"/>
    </row>
    <row r="857" ht="12.0" customHeight="1">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c r="AA857" s="50"/>
      <c r="AB857" s="50"/>
      <c r="AC857" s="50"/>
      <c r="AD857" s="50"/>
      <c r="AE857" s="50"/>
      <c r="AF857" s="50"/>
      <c r="AG857" s="50"/>
      <c r="AH857" s="50"/>
      <c r="AI857" s="50"/>
      <c r="AJ857" s="50"/>
      <c r="AK857" s="50"/>
      <c r="AL857" s="50"/>
    </row>
    <row r="858" ht="12.0" customHeight="1">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c r="AC858" s="50"/>
      <c r="AD858" s="50"/>
      <c r="AE858" s="50"/>
      <c r="AF858" s="50"/>
      <c r="AG858" s="50"/>
      <c r="AH858" s="50"/>
      <c r="AI858" s="50"/>
      <c r="AJ858" s="50"/>
      <c r="AK858" s="50"/>
      <c r="AL858" s="50"/>
    </row>
    <row r="859" ht="12.0" customHeight="1">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c r="AA859" s="50"/>
      <c r="AB859" s="50"/>
      <c r="AC859" s="50"/>
      <c r="AD859" s="50"/>
      <c r="AE859" s="50"/>
      <c r="AF859" s="50"/>
      <c r="AG859" s="50"/>
      <c r="AH859" s="50"/>
      <c r="AI859" s="50"/>
      <c r="AJ859" s="50"/>
      <c r="AK859" s="50"/>
      <c r="AL859" s="50"/>
    </row>
    <row r="860" ht="12.0" customHeight="1">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c r="AC860" s="50"/>
      <c r="AD860" s="50"/>
      <c r="AE860" s="50"/>
      <c r="AF860" s="50"/>
      <c r="AG860" s="50"/>
      <c r="AH860" s="50"/>
      <c r="AI860" s="50"/>
      <c r="AJ860" s="50"/>
      <c r="AK860" s="50"/>
      <c r="AL860" s="50"/>
    </row>
    <row r="861" ht="12.0" customHeight="1">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c r="AA861" s="50"/>
      <c r="AB861" s="50"/>
      <c r="AC861" s="50"/>
      <c r="AD861" s="50"/>
      <c r="AE861" s="50"/>
      <c r="AF861" s="50"/>
      <c r="AG861" s="50"/>
      <c r="AH861" s="50"/>
      <c r="AI861" s="50"/>
      <c r="AJ861" s="50"/>
      <c r="AK861" s="50"/>
      <c r="AL861" s="50"/>
    </row>
    <row r="862" ht="12.0" customHeight="1">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c r="AC862" s="50"/>
      <c r="AD862" s="50"/>
      <c r="AE862" s="50"/>
      <c r="AF862" s="50"/>
      <c r="AG862" s="50"/>
      <c r="AH862" s="50"/>
      <c r="AI862" s="50"/>
      <c r="AJ862" s="50"/>
      <c r="AK862" s="50"/>
      <c r="AL862" s="50"/>
    </row>
    <row r="863" ht="12.0" customHeight="1">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c r="AF863" s="50"/>
      <c r="AG863" s="50"/>
      <c r="AH863" s="50"/>
      <c r="AI863" s="50"/>
      <c r="AJ863" s="50"/>
      <c r="AK863" s="50"/>
      <c r="AL863" s="50"/>
    </row>
    <row r="864" ht="12.0" customHeight="1">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c r="AC864" s="50"/>
      <c r="AD864" s="50"/>
      <c r="AE864" s="50"/>
      <c r="AF864" s="50"/>
      <c r="AG864" s="50"/>
      <c r="AH864" s="50"/>
      <c r="AI864" s="50"/>
      <c r="AJ864" s="50"/>
      <c r="AK864" s="50"/>
      <c r="AL864" s="50"/>
    </row>
    <row r="865" ht="12.0" customHeight="1">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c r="AA865" s="50"/>
      <c r="AB865" s="50"/>
      <c r="AC865" s="50"/>
      <c r="AD865" s="50"/>
      <c r="AE865" s="50"/>
      <c r="AF865" s="50"/>
      <c r="AG865" s="50"/>
      <c r="AH865" s="50"/>
      <c r="AI865" s="50"/>
      <c r="AJ865" s="50"/>
      <c r="AK865" s="50"/>
      <c r="AL865" s="50"/>
    </row>
    <row r="866" ht="12.0" customHeight="1">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c r="AC866" s="50"/>
      <c r="AD866" s="50"/>
      <c r="AE866" s="50"/>
      <c r="AF866" s="50"/>
      <c r="AG866" s="50"/>
      <c r="AH866" s="50"/>
      <c r="AI866" s="50"/>
      <c r="AJ866" s="50"/>
      <c r="AK866" s="50"/>
      <c r="AL866" s="50"/>
    </row>
    <row r="867" ht="12.0" customHeight="1">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c r="AA867" s="50"/>
      <c r="AB867" s="50"/>
      <c r="AC867" s="50"/>
      <c r="AD867" s="50"/>
      <c r="AE867" s="50"/>
      <c r="AF867" s="50"/>
      <c r="AG867" s="50"/>
      <c r="AH867" s="50"/>
      <c r="AI867" s="50"/>
      <c r="AJ867" s="50"/>
      <c r="AK867" s="50"/>
      <c r="AL867" s="50"/>
    </row>
    <row r="868" ht="12.0" customHeight="1">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c r="AC868" s="50"/>
      <c r="AD868" s="50"/>
      <c r="AE868" s="50"/>
      <c r="AF868" s="50"/>
      <c r="AG868" s="50"/>
      <c r="AH868" s="50"/>
      <c r="AI868" s="50"/>
      <c r="AJ868" s="50"/>
      <c r="AK868" s="50"/>
      <c r="AL868" s="50"/>
    </row>
    <row r="869" ht="12.0" customHeight="1">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c r="AA869" s="50"/>
      <c r="AB869" s="50"/>
      <c r="AC869" s="50"/>
      <c r="AD869" s="50"/>
      <c r="AE869" s="50"/>
      <c r="AF869" s="50"/>
      <c r="AG869" s="50"/>
      <c r="AH869" s="50"/>
      <c r="AI869" s="50"/>
      <c r="AJ869" s="50"/>
      <c r="AK869" s="50"/>
      <c r="AL869" s="50"/>
    </row>
    <row r="870" ht="12.0" customHeight="1">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c r="AC870" s="50"/>
      <c r="AD870" s="50"/>
      <c r="AE870" s="50"/>
      <c r="AF870" s="50"/>
      <c r="AG870" s="50"/>
      <c r="AH870" s="50"/>
      <c r="AI870" s="50"/>
      <c r="AJ870" s="50"/>
      <c r="AK870" s="50"/>
      <c r="AL870" s="50"/>
    </row>
    <row r="871" ht="12.0" customHeight="1">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c r="AA871" s="50"/>
      <c r="AB871" s="50"/>
      <c r="AC871" s="50"/>
      <c r="AD871" s="50"/>
      <c r="AE871" s="50"/>
      <c r="AF871" s="50"/>
      <c r="AG871" s="50"/>
      <c r="AH871" s="50"/>
      <c r="AI871" s="50"/>
      <c r="AJ871" s="50"/>
      <c r="AK871" s="50"/>
      <c r="AL871" s="50"/>
    </row>
    <row r="872" ht="12.0" customHeight="1">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c r="AC872" s="50"/>
      <c r="AD872" s="50"/>
      <c r="AE872" s="50"/>
      <c r="AF872" s="50"/>
      <c r="AG872" s="50"/>
      <c r="AH872" s="50"/>
      <c r="AI872" s="50"/>
      <c r="AJ872" s="50"/>
      <c r="AK872" s="50"/>
      <c r="AL872" s="50"/>
    </row>
    <row r="873" ht="12.0" customHeight="1">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c r="AA873" s="50"/>
      <c r="AB873" s="50"/>
      <c r="AC873" s="50"/>
      <c r="AD873" s="50"/>
      <c r="AE873" s="50"/>
      <c r="AF873" s="50"/>
      <c r="AG873" s="50"/>
      <c r="AH873" s="50"/>
      <c r="AI873" s="50"/>
      <c r="AJ873" s="50"/>
      <c r="AK873" s="50"/>
      <c r="AL873" s="50"/>
    </row>
    <row r="874" ht="12.0" customHeight="1">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c r="AC874" s="50"/>
      <c r="AD874" s="50"/>
      <c r="AE874" s="50"/>
      <c r="AF874" s="50"/>
      <c r="AG874" s="50"/>
      <c r="AH874" s="50"/>
      <c r="AI874" s="50"/>
      <c r="AJ874" s="50"/>
      <c r="AK874" s="50"/>
      <c r="AL874" s="50"/>
    </row>
    <row r="875" ht="12.0" customHeight="1">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c r="AF875" s="50"/>
      <c r="AG875" s="50"/>
      <c r="AH875" s="50"/>
      <c r="AI875" s="50"/>
      <c r="AJ875" s="50"/>
      <c r="AK875" s="50"/>
      <c r="AL875" s="50"/>
    </row>
    <row r="876" ht="12.0" customHeight="1">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c r="AF876" s="50"/>
      <c r="AG876" s="50"/>
      <c r="AH876" s="50"/>
      <c r="AI876" s="50"/>
      <c r="AJ876" s="50"/>
      <c r="AK876" s="50"/>
      <c r="AL876" s="50"/>
    </row>
    <row r="877" ht="12.0" customHeight="1">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c r="AA877" s="50"/>
      <c r="AB877" s="50"/>
      <c r="AC877" s="50"/>
      <c r="AD877" s="50"/>
      <c r="AE877" s="50"/>
      <c r="AF877" s="50"/>
      <c r="AG877" s="50"/>
      <c r="AH877" s="50"/>
      <c r="AI877" s="50"/>
      <c r="AJ877" s="50"/>
      <c r="AK877" s="50"/>
      <c r="AL877" s="50"/>
    </row>
    <row r="878" ht="12.0" customHeight="1">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c r="AC878" s="50"/>
      <c r="AD878" s="50"/>
      <c r="AE878" s="50"/>
      <c r="AF878" s="50"/>
      <c r="AG878" s="50"/>
      <c r="AH878" s="50"/>
      <c r="AI878" s="50"/>
      <c r="AJ878" s="50"/>
      <c r="AK878" s="50"/>
      <c r="AL878" s="50"/>
    </row>
    <row r="879" ht="12.0" customHeight="1">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c r="AA879" s="50"/>
      <c r="AB879" s="50"/>
      <c r="AC879" s="50"/>
      <c r="AD879" s="50"/>
      <c r="AE879" s="50"/>
      <c r="AF879" s="50"/>
      <c r="AG879" s="50"/>
      <c r="AH879" s="50"/>
      <c r="AI879" s="50"/>
      <c r="AJ879" s="50"/>
      <c r="AK879" s="50"/>
      <c r="AL879" s="50"/>
    </row>
    <row r="880" ht="12.0" customHeight="1">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c r="AC880" s="50"/>
      <c r="AD880" s="50"/>
      <c r="AE880" s="50"/>
      <c r="AF880" s="50"/>
      <c r="AG880" s="50"/>
      <c r="AH880" s="50"/>
      <c r="AI880" s="50"/>
      <c r="AJ880" s="50"/>
      <c r="AK880" s="50"/>
      <c r="AL880" s="50"/>
    </row>
    <row r="881" ht="12.0" customHeight="1">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c r="AA881" s="50"/>
      <c r="AB881" s="50"/>
      <c r="AC881" s="50"/>
      <c r="AD881" s="50"/>
      <c r="AE881" s="50"/>
      <c r="AF881" s="50"/>
      <c r="AG881" s="50"/>
      <c r="AH881" s="50"/>
      <c r="AI881" s="50"/>
      <c r="AJ881" s="50"/>
      <c r="AK881" s="50"/>
      <c r="AL881" s="50"/>
    </row>
    <row r="882" ht="12.0" customHeight="1">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c r="AF882" s="50"/>
      <c r="AG882" s="50"/>
      <c r="AH882" s="50"/>
      <c r="AI882" s="50"/>
      <c r="AJ882" s="50"/>
      <c r="AK882" s="50"/>
      <c r="AL882" s="50"/>
    </row>
    <row r="883" ht="12.0" customHeight="1">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c r="AA883" s="50"/>
      <c r="AB883" s="50"/>
      <c r="AC883" s="50"/>
      <c r="AD883" s="50"/>
      <c r="AE883" s="50"/>
      <c r="AF883" s="50"/>
      <c r="AG883" s="50"/>
      <c r="AH883" s="50"/>
      <c r="AI883" s="50"/>
      <c r="AJ883" s="50"/>
      <c r="AK883" s="50"/>
      <c r="AL883" s="50"/>
    </row>
    <row r="884" ht="12.0" customHeight="1">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c r="AC884" s="50"/>
      <c r="AD884" s="50"/>
      <c r="AE884" s="50"/>
      <c r="AF884" s="50"/>
      <c r="AG884" s="50"/>
      <c r="AH884" s="50"/>
      <c r="AI884" s="50"/>
      <c r="AJ884" s="50"/>
      <c r="AK884" s="50"/>
      <c r="AL884" s="50"/>
    </row>
    <row r="885" ht="12.0" customHeight="1">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c r="AA885" s="50"/>
      <c r="AB885" s="50"/>
      <c r="AC885" s="50"/>
      <c r="AD885" s="50"/>
      <c r="AE885" s="50"/>
      <c r="AF885" s="50"/>
      <c r="AG885" s="50"/>
      <c r="AH885" s="50"/>
      <c r="AI885" s="50"/>
      <c r="AJ885" s="50"/>
      <c r="AK885" s="50"/>
      <c r="AL885" s="50"/>
    </row>
    <row r="886" ht="12.0" customHeight="1">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c r="AC886" s="50"/>
      <c r="AD886" s="50"/>
      <c r="AE886" s="50"/>
      <c r="AF886" s="50"/>
      <c r="AG886" s="50"/>
      <c r="AH886" s="50"/>
      <c r="AI886" s="50"/>
      <c r="AJ886" s="50"/>
      <c r="AK886" s="50"/>
      <c r="AL886" s="50"/>
    </row>
    <row r="887" ht="12.0" customHeight="1">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c r="AA887" s="50"/>
      <c r="AB887" s="50"/>
      <c r="AC887" s="50"/>
      <c r="AD887" s="50"/>
      <c r="AE887" s="50"/>
      <c r="AF887" s="50"/>
      <c r="AG887" s="50"/>
      <c r="AH887" s="50"/>
      <c r="AI887" s="50"/>
      <c r="AJ887" s="50"/>
      <c r="AK887" s="50"/>
      <c r="AL887" s="50"/>
    </row>
    <row r="888" ht="12.0" customHeight="1">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c r="AF888" s="50"/>
      <c r="AG888" s="50"/>
      <c r="AH888" s="50"/>
      <c r="AI888" s="50"/>
      <c r="AJ888" s="50"/>
      <c r="AK888" s="50"/>
      <c r="AL888" s="50"/>
    </row>
    <row r="889" ht="12.0" customHeight="1">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c r="AA889" s="50"/>
      <c r="AB889" s="50"/>
      <c r="AC889" s="50"/>
      <c r="AD889" s="50"/>
      <c r="AE889" s="50"/>
      <c r="AF889" s="50"/>
      <c r="AG889" s="50"/>
      <c r="AH889" s="50"/>
      <c r="AI889" s="50"/>
      <c r="AJ889" s="50"/>
      <c r="AK889" s="50"/>
      <c r="AL889" s="50"/>
    </row>
    <row r="890" ht="12.0" customHeight="1">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c r="AC890" s="50"/>
      <c r="AD890" s="50"/>
      <c r="AE890" s="50"/>
      <c r="AF890" s="50"/>
      <c r="AG890" s="50"/>
      <c r="AH890" s="50"/>
      <c r="AI890" s="50"/>
      <c r="AJ890" s="50"/>
      <c r="AK890" s="50"/>
      <c r="AL890" s="50"/>
    </row>
    <row r="891" ht="12.0" customHeight="1">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c r="AA891" s="50"/>
      <c r="AB891" s="50"/>
      <c r="AC891" s="50"/>
      <c r="AD891" s="50"/>
      <c r="AE891" s="50"/>
      <c r="AF891" s="50"/>
      <c r="AG891" s="50"/>
      <c r="AH891" s="50"/>
      <c r="AI891" s="50"/>
      <c r="AJ891" s="50"/>
      <c r="AK891" s="50"/>
      <c r="AL891" s="50"/>
    </row>
    <row r="892" ht="12.0" customHeight="1">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c r="AC892" s="50"/>
      <c r="AD892" s="50"/>
      <c r="AE892" s="50"/>
      <c r="AF892" s="50"/>
      <c r="AG892" s="50"/>
      <c r="AH892" s="50"/>
      <c r="AI892" s="50"/>
      <c r="AJ892" s="50"/>
      <c r="AK892" s="50"/>
      <c r="AL892" s="50"/>
    </row>
    <row r="893" ht="12.0" customHeight="1">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c r="AA893" s="50"/>
      <c r="AB893" s="50"/>
      <c r="AC893" s="50"/>
      <c r="AD893" s="50"/>
      <c r="AE893" s="50"/>
      <c r="AF893" s="50"/>
      <c r="AG893" s="50"/>
      <c r="AH893" s="50"/>
      <c r="AI893" s="50"/>
      <c r="AJ893" s="50"/>
      <c r="AK893" s="50"/>
      <c r="AL893" s="50"/>
    </row>
    <row r="894" ht="12.0" customHeight="1">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c r="AF894" s="50"/>
      <c r="AG894" s="50"/>
      <c r="AH894" s="50"/>
      <c r="AI894" s="50"/>
      <c r="AJ894" s="50"/>
      <c r="AK894" s="50"/>
      <c r="AL894" s="50"/>
    </row>
    <row r="895" ht="12.0" customHeight="1">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c r="AA895" s="50"/>
      <c r="AB895" s="50"/>
      <c r="AC895" s="50"/>
      <c r="AD895" s="50"/>
      <c r="AE895" s="50"/>
      <c r="AF895" s="50"/>
      <c r="AG895" s="50"/>
      <c r="AH895" s="50"/>
      <c r="AI895" s="50"/>
      <c r="AJ895" s="50"/>
      <c r="AK895" s="50"/>
      <c r="AL895" s="50"/>
    </row>
    <row r="896" ht="12.0" customHeight="1">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c r="AF896" s="50"/>
      <c r="AG896" s="50"/>
      <c r="AH896" s="50"/>
      <c r="AI896" s="50"/>
      <c r="AJ896" s="50"/>
      <c r="AK896" s="50"/>
      <c r="AL896" s="50"/>
    </row>
    <row r="897" ht="12.0" customHeight="1">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c r="AF897" s="50"/>
      <c r="AG897" s="50"/>
      <c r="AH897" s="50"/>
      <c r="AI897" s="50"/>
      <c r="AJ897" s="50"/>
      <c r="AK897" s="50"/>
      <c r="AL897" s="50"/>
    </row>
    <row r="898" ht="12.0" customHeight="1">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c r="AF898" s="50"/>
      <c r="AG898" s="50"/>
      <c r="AH898" s="50"/>
      <c r="AI898" s="50"/>
      <c r="AJ898" s="50"/>
      <c r="AK898" s="50"/>
      <c r="AL898" s="50"/>
    </row>
    <row r="899" ht="12.0" customHeight="1">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c r="AA899" s="50"/>
      <c r="AB899" s="50"/>
      <c r="AC899" s="50"/>
      <c r="AD899" s="50"/>
      <c r="AE899" s="50"/>
      <c r="AF899" s="50"/>
      <c r="AG899" s="50"/>
      <c r="AH899" s="50"/>
      <c r="AI899" s="50"/>
      <c r="AJ899" s="50"/>
      <c r="AK899" s="50"/>
      <c r="AL899" s="50"/>
    </row>
    <row r="900" ht="12.0" customHeight="1">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c r="AC900" s="50"/>
      <c r="AD900" s="50"/>
      <c r="AE900" s="50"/>
      <c r="AF900" s="50"/>
      <c r="AG900" s="50"/>
      <c r="AH900" s="50"/>
      <c r="AI900" s="50"/>
      <c r="AJ900" s="50"/>
      <c r="AK900" s="50"/>
      <c r="AL900" s="50"/>
    </row>
    <row r="901" ht="12.0" customHeight="1">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c r="AF901" s="50"/>
      <c r="AG901" s="50"/>
      <c r="AH901" s="50"/>
      <c r="AI901" s="50"/>
      <c r="AJ901" s="50"/>
      <c r="AK901" s="50"/>
      <c r="AL901" s="50"/>
    </row>
    <row r="902" ht="12.0" customHeight="1">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c r="AC902" s="50"/>
      <c r="AD902" s="50"/>
      <c r="AE902" s="50"/>
      <c r="AF902" s="50"/>
      <c r="AG902" s="50"/>
      <c r="AH902" s="50"/>
      <c r="AI902" s="50"/>
      <c r="AJ902" s="50"/>
      <c r="AK902" s="50"/>
      <c r="AL902" s="50"/>
    </row>
    <row r="903" ht="12.0" customHeight="1">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c r="AA903" s="50"/>
      <c r="AB903" s="50"/>
      <c r="AC903" s="50"/>
      <c r="AD903" s="50"/>
      <c r="AE903" s="50"/>
      <c r="AF903" s="50"/>
      <c r="AG903" s="50"/>
      <c r="AH903" s="50"/>
      <c r="AI903" s="50"/>
      <c r="AJ903" s="50"/>
      <c r="AK903" s="50"/>
      <c r="AL903" s="50"/>
    </row>
    <row r="904" ht="12.0" customHeight="1">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c r="AC904" s="50"/>
      <c r="AD904" s="50"/>
      <c r="AE904" s="50"/>
      <c r="AF904" s="50"/>
      <c r="AG904" s="50"/>
      <c r="AH904" s="50"/>
      <c r="AI904" s="50"/>
      <c r="AJ904" s="50"/>
      <c r="AK904" s="50"/>
      <c r="AL904" s="50"/>
    </row>
    <row r="905" ht="12.0" customHeight="1">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c r="AA905" s="50"/>
      <c r="AB905" s="50"/>
      <c r="AC905" s="50"/>
      <c r="AD905" s="50"/>
      <c r="AE905" s="50"/>
      <c r="AF905" s="50"/>
      <c r="AG905" s="50"/>
      <c r="AH905" s="50"/>
      <c r="AI905" s="50"/>
      <c r="AJ905" s="50"/>
      <c r="AK905" s="50"/>
      <c r="AL905" s="50"/>
    </row>
    <row r="906" ht="12.0" customHeight="1">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c r="AC906" s="50"/>
      <c r="AD906" s="50"/>
      <c r="AE906" s="50"/>
      <c r="AF906" s="50"/>
      <c r="AG906" s="50"/>
      <c r="AH906" s="50"/>
      <c r="AI906" s="50"/>
      <c r="AJ906" s="50"/>
      <c r="AK906" s="50"/>
      <c r="AL906" s="50"/>
    </row>
    <row r="907" ht="12.0" customHeight="1">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c r="AA907" s="50"/>
      <c r="AB907" s="50"/>
      <c r="AC907" s="50"/>
      <c r="AD907" s="50"/>
      <c r="AE907" s="50"/>
      <c r="AF907" s="50"/>
      <c r="AG907" s="50"/>
      <c r="AH907" s="50"/>
      <c r="AI907" s="50"/>
      <c r="AJ907" s="50"/>
      <c r="AK907" s="50"/>
      <c r="AL907" s="50"/>
    </row>
    <row r="908" ht="12.0" customHeight="1">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c r="AC908" s="50"/>
      <c r="AD908" s="50"/>
      <c r="AE908" s="50"/>
      <c r="AF908" s="50"/>
      <c r="AG908" s="50"/>
      <c r="AH908" s="50"/>
      <c r="AI908" s="50"/>
      <c r="AJ908" s="50"/>
      <c r="AK908" s="50"/>
      <c r="AL908" s="50"/>
    </row>
    <row r="909" ht="12.0" customHeight="1">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c r="AA909" s="50"/>
      <c r="AB909" s="50"/>
      <c r="AC909" s="50"/>
      <c r="AD909" s="50"/>
      <c r="AE909" s="50"/>
      <c r="AF909" s="50"/>
      <c r="AG909" s="50"/>
      <c r="AH909" s="50"/>
      <c r="AI909" s="50"/>
      <c r="AJ909" s="50"/>
      <c r="AK909" s="50"/>
      <c r="AL909" s="50"/>
    </row>
    <row r="910" ht="12.0" customHeight="1">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c r="AC910" s="50"/>
      <c r="AD910" s="50"/>
      <c r="AE910" s="50"/>
      <c r="AF910" s="50"/>
      <c r="AG910" s="50"/>
      <c r="AH910" s="50"/>
      <c r="AI910" s="50"/>
      <c r="AJ910" s="50"/>
      <c r="AK910" s="50"/>
      <c r="AL910" s="50"/>
    </row>
    <row r="911" ht="12.0" customHeight="1">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c r="AA911" s="50"/>
      <c r="AB911" s="50"/>
      <c r="AC911" s="50"/>
      <c r="AD911" s="50"/>
      <c r="AE911" s="50"/>
      <c r="AF911" s="50"/>
      <c r="AG911" s="50"/>
      <c r="AH911" s="50"/>
      <c r="AI911" s="50"/>
      <c r="AJ911" s="50"/>
      <c r="AK911" s="50"/>
      <c r="AL911" s="50"/>
    </row>
    <row r="912" ht="12.0" customHeight="1">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c r="AF912" s="50"/>
      <c r="AG912" s="50"/>
      <c r="AH912" s="50"/>
      <c r="AI912" s="50"/>
      <c r="AJ912" s="50"/>
      <c r="AK912" s="50"/>
      <c r="AL912" s="50"/>
    </row>
    <row r="913" ht="12.0" customHeight="1">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c r="AF913" s="50"/>
      <c r="AG913" s="50"/>
      <c r="AH913" s="50"/>
      <c r="AI913" s="50"/>
      <c r="AJ913" s="50"/>
      <c r="AK913" s="50"/>
      <c r="AL913" s="50"/>
    </row>
    <row r="914" ht="12.0" customHeight="1">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c r="AF914" s="50"/>
      <c r="AG914" s="50"/>
      <c r="AH914" s="50"/>
      <c r="AI914" s="50"/>
      <c r="AJ914" s="50"/>
      <c r="AK914" s="50"/>
      <c r="AL914" s="50"/>
    </row>
    <row r="915" ht="12.0" customHeight="1">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c r="AA915" s="50"/>
      <c r="AB915" s="50"/>
      <c r="AC915" s="50"/>
      <c r="AD915" s="50"/>
      <c r="AE915" s="50"/>
      <c r="AF915" s="50"/>
      <c r="AG915" s="50"/>
      <c r="AH915" s="50"/>
      <c r="AI915" s="50"/>
      <c r="AJ915" s="50"/>
      <c r="AK915" s="50"/>
      <c r="AL915" s="50"/>
    </row>
    <row r="916" ht="12.0" customHeight="1">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c r="AC916" s="50"/>
      <c r="AD916" s="50"/>
      <c r="AE916" s="50"/>
      <c r="AF916" s="50"/>
      <c r="AG916" s="50"/>
      <c r="AH916" s="50"/>
      <c r="AI916" s="50"/>
      <c r="AJ916" s="50"/>
      <c r="AK916" s="50"/>
      <c r="AL916" s="50"/>
    </row>
    <row r="917" ht="12.0" customHeight="1">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c r="AA917" s="50"/>
      <c r="AB917" s="50"/>
      <c r="AC917" s="50"/>
      <c r="AD917" s="50"/>
      <c r="AE917" s="50"/>
      <c r="AF917" s="50"/>
      <c r="AG917" s="50"/>
      <c r="AH917" s="50"/>
      <c r="AI917" s="50"/>
      <c r="AJ917" s="50"/>
      <c r="AK917" s="50"/>
      <c r="AL917" s="50"/>
    </row>
    <row r="918" ht="12.0" customHeight="1">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c r="AC918" s="50"/>
      <c r="AD918" s="50"/>
      <c r="AE918" s="50"/>
      <c r="AF918" s="50"/>
      <c r="AG918" s="50"/>
      <c r="AH918" s="50"/>
      <c r="AI918" s="50"/>
      <c r="AJ918" s="50"/>
      <c r="AK918" s="50"/>
      <c r="AL918" s="50"/>
    </row>
    <row r="919" ht="12.0" customHeight="1">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c r="AA919" s="50"/>
      <c r="AB919" s="50"/>
      <c r="AC919" s="50"/>
      <c r="AD919" s="50"/>
      <c r="AE919" s="50"/>
      <c r="AF919" s="50"/>
      <c r="AG919" s="50"/>
      <c r="AH919" s="50"/>
      <c r="AI919" s="50"/>
      <c r="AJ919" s="50"/>
      <c r="AK919" s="50"/>
      <c r="AL919" s="50"/>
    </row>
    <row r="920" ht="12.0" customHeight="1">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c r="AC920" s="50"/>
      <c r="AD920" s="50"/>
      <c r="AE920" s="50"/>
      <c r="AF920" s="50"/>
      <c r="AG920" s="50"/>
      <c r="AH920" s="50"/>
      <c r="AI920" s="50"/>
      <c r="AJ920" s="50"/>
      <c r="AK920" s="50"/>
      <c r="AL920" s="50"/>
    </row>
    <row r="921" ht="12.0" customHeight="1">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c r="AA921" s="50"/>
      <c r="AB921" s="50"/>
      <c r="AC921" s="50"/>
      <c r="AD921" s="50"/>
      <c r="AE921" s="50"/>
      <c r="AF921" s="50"/>
      <c r="AG921" s="50"/>
      <c r="AH921" s="50"/>
      <c r="AI921" s="50"/>
      <c r="AJ921" s="50"/>
      <c r="AK921" s="50"/>
      <c r="AL921" s="50"/>
    </row>
    <row r="922" ht="12.0" customHeight="1">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c r="AC922" s="50"/>
      <c r="AD922" s="50"/>
      <c r="AE922" s="50"/>
      <c r="AF922" s="50"/>
      <c r="AG922" s="50"/>
      <c r="AH922" s="50"/>
      <c r="AI922" s="50"/>
      <c r="AJ922" s="50"/>
      <c r="AK922" s="50"/>
      <c r="AL922" s="50"/>
    </row>
    <row r="923" ht="12.0" customHeight="1">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c r="AA923" s="50"/>
      <c r="AB923" s="50"/>
      <c r="AC923" s="50"/>
      <c r="AD923" s="50"/>
      <c r="AE923" s="50"/>
      <c r="AF923" s="50"/>
      <c r="AG923" s="50"/>
      <c r="AH923" s="50"/>
      <c r="AI923" s="50"/>
      <c r="AJ923" s="50"/>
      <c r="AK923" s="50"/>
      <c r="AL923" s="50"/>
    </row>
    <row r="924" ht="12.0" customHeight="1">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c r="AC924" s="50"/>
      <c r="AD924" s="50"/>
      <c r="AE924" s="50"/>
      <c r="AF924" s="50"/>
      <c r="AG924" s="50"/>
      <c r="AH924" s="50"/>
      <c r="AI924" s="50"/>
      <c r="AJ924" s="50"/>
      <c r="AK924" s="50"/>
      <c r="AL924" s="50"/>
    </row>
    <row r="925" ht="12.0" customHeight="1">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c r="AA925" s="50"/>
      <c r="AB925" s="50"/>
      <c r="AC925" s="50"/>
      <c r="AD925" s="50"/>
      <c r="AE925" s="50"/>
      <c r="AF925" s="50"/>
      <c r="AG925" s="50"/>
      <c r="AH925" s="50"/>
      <c r="AI925" s="50"/>
      <c r="AJ925" s="50"/>
      <c r="AK925" s="50"/>
      <c r="AL925" s="50"/>
    </row>
    <row r="926" ht="12.0" customHeight="1">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c r="AC926" s="50"/>
      <c r="AD926" s="50"/>
      <c r="AE926" s="50"/>
      <c r="AF926" s="50"/>
      <c r="AG926" s="50"/>
      <c r="AH926" s="50"/>
      <c r="AI926" s="50"/>
      <c r="AJ926" s="50"/>
      <c r="AK926" s="50"/>
      <c r="AL926" s="50"/>
    </row>
    <row r="927" ht="12.0" customHeight="1">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c r="AA927" s="50"/>
      <c r="AB927" s="50"/>
      <c r="AC927" s="50"/>
      <c r="AD927" s="50"/>
      <c r="AE927" s="50"/>
      <c r="AF927" s="50"/>
      <c r="AG927" s="50"/>
      <c r="AH927" s="50"/>
      <c r="AI927" s="50"/>
      <c r="AJ927" s="50"/>
      <c r="AK927" s="50"/>
      <c r="AL927" s="50"/>
    </row>
    <row r="928" ht="12.0" customHeight="1">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c r="AC928" s="50"/>
      <c r="AD928" s="50"/>
      <c r="AE928" s="50"/>
      <c r="AF928" s="50"/>
      <c r="AG928" s="50"/>
      <c r="AH928" s="50"/>
      <c r="AI928" s="50"/>
      <c r="AJ928" s="50"/>
      <c r="AK928" s="50"/>
      <c r="AL928" s="50"/>
    </row>
    <row r="929" ht="12.0" customHeight="1">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c r="AA929" s="50"/>
      <c r="AB929" s="50"/>
      <c r="AC929" s="50"/>
      <c r="AD929" s="50"/>
      <c r="AE929" s="50"/>
      <c r="AF929" s="50"/>
      <c r="AG929" s="50"/>
      <c r="AH929" s="50"/>
      <c r="AI929" s="50"/>
      <c r="AJ929" s="50"/>
      <c r="AK929" s="50"/>
      <c r="AL929" s="50"/>
    </row>
    <row r="930" ht="12.0" customHeight="1">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c r="AC930" s="50"/>
      <c r="AD930" s="50"/>
      <c r="AE930" s="50"/>
      <c r="AF930" s="50"/>
      <c r="AG930" s="50"/>
      <c r="AH930" s="50"/>
      <c r="AI930" s="50"/>
      <c r="AJ930" s="50"/>
      <c r="AK930" s="50"/>
      <c r="AL930" s="50"/>
    </row>
    <row r="931" ht="12.0" customHeight="1">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c r="AA931" s="50"/>
      <c r="AB931" s="50"/>
      <c r="AC931" s="50"/>
      <c r="AD931" s="50"/>
      <c r="AE931" s="50"/>
      <c r="AF931" s="50"/>
      <c r="AG931" s="50"/>
      <c r="AH931" s="50"/>
      <c r="AI931" s="50"/>
      <c r="AJ931" s="50"/>
      <c r="AK931" s="50"/>
      <c r="AL931" s="50"/>
    </row>
    <row r="932" ht="12.0" customHeight="1">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c r="AF932" s="50"/>
      <c r="AG932" s="50"/>
      <c r="AH932" s="50"/>
      <c r="AI932" s="50"/>
      <c r="AJ932" s="50"/>
      <c r="AK932" s="50"/>
      <c r="AL932" s="50"/>
    </row>
    <row r="933" ht="12.0" customHeight="1">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c r="AA933" s="50"/>
      <c r="AB933" s="50"/>
      <c r="AC933" s="50"/>
      <c r="AD933" s="50"/>
      <c r="AE933" s="50"/>
      <c r="AF933" s="50"/>
      <c r="AG933" s="50"/>
      <c r="AH933" s="50"/>
      <c r="AI933" s="50"/>
      <c r="AJ933" s="50"/>
      <c r="AK933" s="50"/>
      <c r="AL933" s="50"/>
    </row>
    <row r="934" ht="12.0" customHeight="1">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c r="AC934" s="50"/>
      <c r="AD934" s="50"/>
      <c r="AE934" s="50"/>
      <c r="AF934" s="50"/>
      <c r="AG934" s="50"/>
      <c r="AH934" s="50"/>
      <c r="AI934" s="50"/>
      <c r="AJ934" s="50"/>
      <c r="AK934" s="50"/>
      <c r="AL934" s="50"/>
    </row>
    <row r="935" ht="12.0" customHeight="1">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c r="AA935" s="50"/>
      <c r="AB935" s="50"/>
      <c r="AC935" s="50"/>
      <c r="AD935" s="50"/>
      <c r="AE935" s="50"/>
      <c r="AF935" s="50"/>
      <c r="AG935" s="50"/>
      <c r="AH935" s="50"/>
      <c r="AI935" s="50"/>
      <c r="AJ935" s="50"/>
      <c r="AK935" s="50"/>
      <c r="AL935" s="50"/>
    </row>
    <row r="936" ht="12.0" customHeight="1">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c r="AC936" s="50"/>
      <c r="AD936" s="50"/>
      <c r="AE936" s="50"/>
      <c r="AF936" s="50"/>
      <c r="AG936" s="50"/>
      <c r="AH936" s="50"/>
      <c r="AI936" s="50"/>
      <c r="AJ936" s="50"/>
      <c r="AK936" s="50"/>
      <c r="AL936" s="50"/>
    </row>
    <row r="937" ht="12.0" customHeight="1">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c r="AA937" s="50"/>
      <c r="AB937" s="50"/>
      <c r="AC937" s="50"/>
      <c r="AD937" s="50"/>
      <c r="AE937" s="50"/>
      <c r="AF937" s="50"/>
      <c r="AG937" s="50"/>
      <c r="AH937" s="50"/>
      <c r="AI937" s="50"/>
      <c r="AJ937" s="50"/>
      <c r="AK937" s="50"/>
      <c r="AL937" s="50"/>
    </row>
    <row r="938" ht="12.0" customHeight="1">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c r="AC938" s="50"/>
      <c r="AD938" s="50"/>
      <c r="AE938" s="50"/>
      <c r="AF938" s="50"/>
      <c r="AG938" s="50"/>
      <c r="AH938" s="50"/>
      <c r="AI938" s="50"/>
      <c r="AJ938" s="50"/>
      <c r="AK938" s="50"/>
      <c r="AL938" s="50"/>
    </row>
    <row r="939" ht="12.0" customHeight="1">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c r="AA939" s="50"/>
      <c r="AB939" s="50"/>
      <c r="AC939" s="50"/>
      <c r="AD939" s="50"/>
      <c r="AE939" s="50"/>
      <c r="AF939" s="50"/>
      <c r="AG939" s="50"/>
      <c r="AH939" s="50"/>
      <c r="AI939" s="50"/>
      <c r="AJ939" s="50"/>
      <c r="AK939" s="50"/>
      <c r="AL939" s="50"/>
    </row>
    <row r="940" ht="12.0" customHeight="1">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c r="AF940" s="50"/>
      <c r="AG940" s="50"/>
      <c r="AH940" s="50"/>
      <c r="AI940" s="50"/>
      <c r="AJ940" s="50"/>
      <c r="AK940" s="50"/>
      <c r="AL940" s="50"/>
    </row>
    <row r="941" ht="12.0" customHeight="1">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c r="AA941" s="50"/>
      <c r="AB941" s="50"/>
      <c r="AC941" s="50"/>
      <c r="AD941" s="50"/>
      <c r="AE941" s="50"/>
      <c r="AF941" s="50"/>
      <c r="AG941" s="50"/>
      <c r="AH941" s="50"/>
      <c r="AI941" s="50"/>
      <c r="AJ941" s="50"/>
      <c r="AK941" s="50"/>
      <c r="AL941" s="50"/>
    </row>
    <row r="942" ht="12.0" customHeight="1">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c r="AF942" s="50"/>
      <c r="AG942" s="50"/>
      <c r="AH942" s="50"/>
      <c r="AI942" s="50"/>
      <c r="AJ942" s="50"/>
      <c r="AK942" s="50"/>
      <c r="AL942" s="50"/>
    </row>
    <row r="943" ht="12.0" customHeight="1">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c r="AA943" s="50"/>
      <c r="AB943" s="50"/>
      <c r="AC943" s="50"/>
      <c r="AD943" s="50"/>
      <c r="AE943" s="50"/>
      <c r="AF943" s="50"/>
      <c r="AG943" s="50"/>
      <c r="AH943" s="50"/>
      <c r="AI943" s="50"/>
      <c r="AJ943" s="50"/>
      <c r="AK943" s="50"/>
      <c r="AL943" s="50"/>
    </row>
    <row r="944" ht="12.0" customHeight="1">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c r="AC944" s="50"/>
      <c r="AD944" s="50"/>
      <c r="AE944" s="50"/>
      <c r="AF944" s="50"/>
      <c r="AG944" s="50"/>
      <c r="AH944" s="50"/>
      <c r="AI944" s="50"/>
      <c r="AJ944" s="50"/>
      <c r="AK944" s="50"/>
      <c r="AL944" s="50"/>
    </row>
    <row r="945" ht="12.0" customHeight="1">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c r="AF945" s="50"/>
      <c r="AG945" s="50"/>
      <c r="AH945" s="50"/>
      <c r="AI945" s="50"/>
      <c r="AJ945" s="50"/>
      <c r="AK945" s="50"/>
      <c r="AL945" s="50"/>
    </row>
    <row r="946" ht="12.0" customHeight="1">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c r="AF946" s="50"/>
      <c r="AG946" s="50"/>
      <c r="AH946" s="50"/>
      <c r="AI946" s="50"/>
      <c r="AJ946" s="50"/>
      <c r="AK946" s="50"/>
      <c r="AL946" s="50"/>
    </row>
    <row r="947" ht="12.0" customHeight="1">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c r="AA947" s="50"/>
      <c r="AB947" s="50"/>
      <c r="AC947" s="50"/>
      <c r="AD947" s="50"/>
      <c r="AE947" s="50"/>
      <c r="AF947" s="50"/>
      <c r="AG947" s="50"/>
      <c r="AH947" s="50"/>
      <c r="AI947" s="50"/>
      <c r="AJ947" s="50"/>
      <c r="AK947" s="50"/>
      <c r="AL947" s="50"/>
    </row>
    <row r="948" ht="12.0" customHeight="1">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c r="AC948" s="50"/>
      <c r="AD948" s="50"/>
      <c r="AE948" s="50"/>
      <c r="AF948" s="50"/>
      <c r="AG948" s="50"/>
      <c r="AH948" s="50"/>
      <c r="AI948" s="50"/>
      <c r="AJ948" s="50"/>
      <c r="AK948" s="50"/>
      <c r="AL948" s="50"/>
    </row>
    <row r="949" ht="12.0" customHeight="1">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c r="AA949" s="50"/>
      <c r="AB949" s="50"/>
      <c r="AC949" s="50"/>
      <c r="AD949" s="50"/>
      <c r="AE949" s="50"/>
      <c r="AF949" s="50"/>
      <c r="AG949" s="50"/>
      <c r="AH949" s="50"/>
      <c r="AI949" s="50"/>
      <c r="AJ949" s="50"/>
      <c r="AK949" s="50"/>
      <c r="AL949" s="50"/>
    </row>
    <row r="950" ht="12.0" customHeight="1">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c r="AC950" s="50"/>
      <c r="AD950" s="50"/>
      <c r="AE950" s="50"/>
      <c r="AF950" s="50"/>
      <c r="AG950" s="50"/>
      <c r="AH950" s="50"/>
      <c r="AI950" s="50"/>
      <c r="AJ950" s="50"/>
      <c r="AK950" s="50"/>
      <c r="AL950" s="50"/>
    </row>
    <row r="951" ht="12.0" customHeight="1">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c r="AA951" s="50"/>
      <c r="AB951" s="50"/>
      <c r="AC951" s="50"/>
      <c r="AD951" s="50"/>
      <c r="AE951" s="50"/>
      <c r="AF951" s="50"/>
      <c r="AG951" s="50"/>
      <c r="AH951" s="50"/>
      <c r="AI951" s="50"/>
      <c r="AJ951" s="50"/>
      <c r="AK951" s="50"/>
      <c r="AL951" s="50"/>
    </row>
    <row r="952" ht="12.0" customHeight="1">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c r="AC952" s="50"/>
      <c r="AD952" s="50"/>
      <c r="AE952" s="50"/>
      <c r="AF952" s="50"/>
      <c r="AG952" s="50"/>
      <c r="AH952" s="50"/>
      <c r="AI952" s="50"/>
      <c r="AJ952" s="50"/>
      <c r="AK952" s="50"/>
      <c r="AL952" s="50"/>
    </row>
    <row r="953" ht="12.0" customHeight="1">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c r="AA953" s="50"/>
      <c r="AB953" s="50"/>
      <c r="AC953" s="50"/>
      <c r="AD953" s="50"/>
      <c r="AE953" s="50"/>
      <c r="AF953" s="50"/>
      <c r="AG953" s="50"/>
      <c r="AH953" s="50"/>
      <c r="AI953" s="50"/>
      <c r="AJ953" s="50"/>
      <c r="AK953" s="50"/>
      <c r="AL953" s="50"/>
    </row>
    <row r="954" ht="12.0" customHeight="1">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c r="AC954" s="50"/>
      <c r="AD954" s="50"/>
      <c r="AE954" s="50"/>
      <c r="AF954" s="50"/>
      <c r="AG954" s="50"/>
      <c r="AH954" s="50"/>
      <c r="AI954" s="50"/>
      <c r="AJ954" s="50"/>
      <c r="AK954" s="50"/>
      <c r="AL954" s="50"/>
    </row>
    <row r="955" ht="12.0" customHeight="1">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50"/>
      <c r="AD955" s="50"/>
      <c r="AE955" s="50"/>
      <c r="AF955" s="50"/>
      <c r="AG955" s="50"/>
      <c r="AH955" s="50"/>
      <c r="AI955" s="50"/>
      <c r="AJ955" s="50"/>
      <c r="AK955" s="50"/>
      <c r="AL955" s="50"/>
    </row>
    <row r="956" ht="12.0" customHeight="1">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c r="AC956" s="50"/>
      <c r="AD956" s="50"/>
      <c r="AE956" s="50"/>
      <c r="AF956" s="50"/>
      <c r="AG956" s="50"/>
      <c r="AH956" s="50"/>
      <c r="AI956" s="50"/>
      <c r="AJ956" s="50"/>
      <c r="AK956" s="50"/>
      <c r="AL956" s="50"/>
    </row>
    <row r="957" ht="12.0" customHeight="1">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0"/>
      <c r="AD957" s="50"/>
      <c r="AE957" s="50"/>
      <c r="AF957" s="50"/>
      <c r="AG957" s="50"/>
      <c r="AH957" s="50"/>
      <c r="AI957" s="50"/>
      <c r="AJ957" s="50"/>
      <c r="AK957" s="50"/>
      <c r="AL957" s="50"/>
    </row>
    <row r="958" ht="12.0" customHeight="1">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c r="AC958" s="50"/>
      <c r="AD958" s="50"/>
      <c r="AE958" s="50"/>
      <c r="AF958" s="50"/>
      <c r="AG958" s="50"/>
      <c r="AH958" s="50"/>
      <c r="AI958" s="50"/>
      <c r="AJ958" s="50"/>
      <c r="AK958" s="50"/>
      <c r="AL958" s="50"/>
    </row>
    <row r="959" ht="12.0" customHeight="1">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c r="AA959" s="50"/>
      <c r="AB959" s="50"/>
      <c r="AC959" s="50"/>
      <c r="AD959" s="50"/>
      <c r="AE959" s="50"/>
      <c r="AF959" s="50"/>
      <c r="AG959" s="50"/>
      <c r="AH959" s="50"/>
      <c r="AI959" s="50"/>
      <c r="AJ959" s="50"/>
      <c r="AK959" s="50"/>
      <c r="AL959" s="50"/>
    </row>
    <row r="960" ht="12.0" customHeight="1">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c r="AC960" s="50"/>
      <c r="AD960" s="50"/>
      <c r="AE960" s="50"/>
      <c r="AF960" s="50"/>
      <c r="AG960" s="50"/>
      <c r="AH960" s="50"/>
      <c r="AI960" s="50"/>
      <c r="AJ960" s="50"/>
      <c r="AK960" s="50"/>
      <c r="AL960" s="50"/>
    </row>
    <row r="961" ht="12.0" customHeight="1">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c r="AF961" s="50"/>
      <c r="AG961" s="50"/>
      <c r="AH961" s="50"/>
      <c r="AI961" s="50"/>
      <c r="AJ961" s="50"/>
      <c r="AK961" s="50"/>
      <c r="AL961" s="50"/>
    </row>
    <row r="962" ht="12.0" customHeight="1">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c r="AC962" s="50"/>
      <c r="AD962" s="50"/>
      <c r="AE962" s="50"/>
      <c r="AF962" s="50"/>
      <c r="AG962" s="50"/>
      <c r="AH962" s="50"/>
      <c r="AI962" s="50"/>
      <c r="AJ962" s="50"/>
      <c r="AK962" s="50"/>
      <c r="AL962" s="50"/>
    </row>
    <row r="963" ht="12.0" customHeight="1">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c r="AA963" s="50"/>
      <c r="AB963" s="50"/>
      <c r="AC963" s="50"/>
      <c r="AD963" s="50"/>
      <c r="AE963" s="50"/>
      <c r="AF963" s="50"/>
      <c r="AG963" s="50"/>
      <c r="AH963" s="50"/>
      <c r="AI963" s="50"/>
      <c r="AJ963" s="50"/>
      <c r="AK963" s="50"/>
      <c r="AL963" s="50"/>
    </row>
    <row r="964" ht="12.0" customHeight="1">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c r="AC964" s="50"/>
      <c r="AD964" s="50"/>
      <c r="AE964" s="50"/>
      <c r="AF964" s="50"/>
      <c r="AG964" s="50"/>
      <c r="AH964" s="50"/>
      <c r="AI964" s="50"/>
      <c r="AJ964" s="50"/>
      <c r="AK964" s="50"/>
      <c r="AL964" s="50"/>
    </row>
    <row r="965" ht="12.0" customHeight="1">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c r="AA965" s="50"/>
      <c r="AB965" s="50"/>
      <c r="AC965" s="50"/>
      <c r="AD965" s="50"/>
      <c r="AE965" s="50"/>
      <c r="AF965" s="50"/>
      <c r="AG965" s="50"/>
      <c r="AH965" s="50"/>
      <c r="AI965" s="50"/>
      <c r="AJ965" s="50"/>
      <c r="AK965" s="50"/>
      <c r="AL965" s="50"/>
    </row>
    <row r="966" ht="12.0" customHeight="1">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c r="AC966" s="50"/>
      <c r="AD966" s="50"/>
      <c r="AE966" s="50"/>
      <c r="AF966" s="50"/>
      <c r="AG966" s="50"/>
      <c r="AH966" s="50"/>
      <c r="AI966" s="50"/>
      <c r="AJ966" s="50"/>
      <c r="AK966" s="50"/>
      <c r="AL966" s="50"/>
    </row>
    <row r="967" ht="12.0" customHeight="1">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c r="AA967" s="50"/>
      <c r="AB967" s="50"/>
      <c r="AC967" s="50"/>
      <c r="AD967" s="50"/>
      <c r="AE967" s="50"/>
      <c r="AF967" s="50"/>
      <c r="AG967" s="50"/>
      <c r="AH967" s="50"/>
      <c r="AI967" s="50"/>
      <c r="AJ967" s="50"/>
      <c r="AK967" s="50"/>
      <c r="AL967" s="50"/>
    </row>
    <row r="968" ht="12.0" customHeight="1">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c r="AC968" s="50"/>
      <c r="AD968" s="50"/>
      <c r="AE968" s="50"/>
      <c r="AF968" s="50"/>
      <c r="AG968" s="50"/>
      <c r="AH968" s="50"/>
      <c r="AI968" s="50"/>
      <c r="AJ968" s="50"/>
      <c r="AK968" s="50"/>
      <c r="AL968" s="50"/>
    </row>
    <row r="969" ht="12.0" customHeight="1">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c r="AA969" s="50"/>
      <c r="AB969" s="50"/>
      <c r="AC969" s="50"/>
      <c r="AD969" s="50"/>
      <c r="AE969" s="50"/>
      <c r="AF969" s="50"/>
      <c r="AG969" s="50"/>
      <c r="AH969" s="50"/>
      <c r="AI969" s="50"/>
      <c r="AJ969" s="50"/>
      <c r="AK969" s="50"/>
      <c r="AL969" s="50"/>
    </row>
    <row r="970" ht="12.0" customHeight="1">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c r="AC970" s="50"/>
      <c r="AD970" s="50"/>
      <c r="AE970" s="50"/>
      <c r="AF970" s="50"/>
      <c r="AG970" s="50"/>
      <c r="AH970" s="50"/>
      <c r="AI970" s="50"/>
      <c r="AJ970" s="50"/>
      <c r="AK970" s="50"/>
      <c r="AL970" s="50"/>
    </row>
    <row r="971" ht="12.0" customHeight="1">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c r="AA971" s="50"/>
      <c r="AB971" s="50"/>
      <c r="AC971" s="50"/>
      <c r="AD971" s="50"/>
      <c r="AE971" s="50"/>
      <c r="AF971" s="50"/>
      <c r="AG971" s="50"/>
      <c r="AH971" s="50"/>
      <c r="AI971" s="50"/>
      <c r="AJ971" s="50"/>
      <c r="AK971" s="50"/>
      <c r="AL971" s="50"/>
    </row>
    <row r="972" ht="12.0" customHeight="1">
      <c r="A972" s="50"/>
      <c r="B972" s="50"/>
      <c r="C972" s="50"/>
      <c r="D972" s="50"/>
      <c r="E972" s="50"/>
      <c r="F972" s="50"/>
      <c r="G972" s="50"/>
      <c r="H972" s="50"/>
      <c r="I972" s="50"/>
      <c r="J972" s="50"/>
      <c r="K972" s="50"/>
      <c r="L972" s="50"/>
      <c r="M972" s="50"/>
      <c r="N972" s="50"/>
      <c r="O972" s="50"/>
      <c r="P972" s="50"/>
      <c r="Q972" s="50"/>
      <c r="R972" s="50"/>
      <c r="S972" s="50"/>
      <c r="T972" s="50"/>
      <c r="U972" s="50"/>
      <c r="V972" s="50"/>
      <c r="W972" s="50"/>
      <c r="X972" s="50"/>
      <c r="Y972" s="50"/>
      <c r="Z972" s="50"/>
      <c r="AA972" s="50"/>
      <c r="AB972" s="50"/>
      <c r="AC972" s="50"/>
      <c r="AD972" s="50"/>
      <c r="AE972" s="50"/>
      <c r="AF972" s="50"/>
      <c r="AG972" s="50"/>
      <c r="AH972" s="50"/>
      <c r="AI972" s="50"/>
      <c r="AJ972" s="50"/>
      <c r="AK972" s="50"/>
      <c r="AL972" s="50"/>
    </row>
    <row r="973" ht="12.0" customHeight="1">
      <c r="A973" s="50"/>
      <c r="B973" s="50"/>
      <c r="C973" s="50"/>
      <c r="D973" s="50"/>
      <c r="E973" s="50"/>
      <c r="F973" s="50"/>
      <c r="G973" s="50"/>
      <c r="H973" s="50"/>
      <c r="I973" s="50"/>
      <c r="J973" s="50"/>
      <c r="K973" s="50"/>
      <c r="L973" s="50"/>
      <c r="M973" s="50"/>
      <c r="N973" s="50"/>
      <c r="O973" s="50"/>
      <c r="P973" s="50"/>
      <c r="Q973" s="50"/>
      <c r="R973" s="50"/>
      <c r="S973" s="50"/>
      <c r="T973" s="50"/>
      <c r="U973" s="50"/>
      <c r="V973" s="50"/>
      <c r="W973" s="50"/>
      <c r="X973" s="50"/>
      <c r="Y973" s="50"/>
      <c r="Z973" s="50"/>
      <c r="AA973" s="50"/>
      <c r="AB973" s="50"/>
      <c r="AC973" s="50"/>
      <c r="AD973" s="50"/>
      <c r="AE973" s="50"/>
      <c r="AF973" s="50"/>
      <c r="AG973" s="50"/>
      <c r="AH973" s="50"/>
      <c r="AI973" s="50"/>
      <c r="AJ973" s="50"/>
      <c r="AK973" s="50"/>
      <c r="AL973" s="50"/>
    </row>
    <row r="974" ht="12.0" customHeight="1">
      <c r="A974" s="50"/>
      <c r="B974" s="50"/>
      <c r="C974" s="50"/>
      <c r="D974" s="50"/>
      <c r="E974" s="50"/>
      <c r="F974" s="50"/>
      <c r="G974" s="50"/>
      <c r="H974" s="50"/>
      <c r="I974" s="50"/>
      <c r="J974" s="50"/>
      <c r="K974" s="50"/>
      <c r="L974" s="50"/>
      <c r="M974" s="50"/>
      <c r="N974" s="50"/>
      <c r="O974" s="50"/>
      <c r="P974" s="50"/>
      <c r="Q974" s="50"/>
      <c r="R974" s="50"/>
      <c r="S974" s="50"/>
      <c r="T974" s="50"/>
      <c r="U974" s="50"/>
      <c r="V974" s="50"/>
      <c r="W974" s="50"/>
      <c r="X974" s="50"/>
      <c r="Y974" s="50"/>
      <c r="Z974" s="50"/>
      <c r="AA974" s="50"/>
      <c r="AB974" s="50"/>
      <c r="AC974" s="50"/>
      <c r="AD974" s="50"/>
      <c r="AE974" s="50"/>
      <c r="AF974" s="50"/>
      <c r="AG974" s="50"/>
      <c r="AH974" s="50"/>
      <c r="AI974" s="50"/>
      <c r="AJ974" s="50"/>
      <c r="AK974" s="50"/>
      <c r="AL974" s="50"/>
    </row>
    <row r="975" ht="12.0" customHeight="1">
      <c r="A975" s="50"/>
      <c r="B975" s="50"/>
      <c r="C975" s="50"/>
      <c r="D975" s="50"/>
      <c r="E975" s="50"/>
      <c r="F975" s="50"/>
      <c r="G975" s="50"/>
      <c r="H975" s="50"/>
      <c r="I975" s="50"/>
      <c r="J975" s="50"/>
      <c r="K975" s="50"/>
      <c r="L975" s="50"/>
      <c r="M975" s="50"/>
      <c r="N975" s="50"/>
      <c r="O975" s="50"/>
      <c r="P975" s="50"/>
      <c r="Q975" s="50"/>
      <c r="R975" s="50"/>
      <c r="S975" s="50"/>
      <c r="T975" s="50"/>
      <c r="U975" s="50"/>
      <c r="V975" s="50"/>
      <c r="W975" s="50"/>
      <c r="X975" s="50"/>
      <c r="Y975" s="50"/>
      <c r="Z975" s="50"/>
      <c r="AA975" s="50"/>
      <c r="AB975" s="50"/>
      <c r="AC975" s="50"/>
      <c r="AD975" s="50"/>
      <c r="AE975" s="50"/>
      <c r="AF975" s="50"/>
      <c r="AG975" s="50"/>
      <c r="AH975" s="50"/>
      <c r="AI975" s="50"/>
      <c r="AJ975" s="50"/>
      <c r="AK975" s="50"/>
      <c r="AL975" s="50"/>
    </row>
    <row r="976" ht="12.0" customHeight="1">
      <c r="A976" s="50"/>
      <c r="B976" s="50"/>
      <c r="C976" s="50"/>
      <c r="D976" s="50"/>
      <c r="E976" s="50"/>
      <c r="F976" s="50"/>
      <c r="G976" s="50"/>
      <c r="H976" s="50"/>
      <c r="I976" s="50"/>
      <c r="J976" s="50"/>
      <c r="K976" s="50"/>
      <c r="L976" s="50"/>
      <c r="M976" s="50"/>
      <c r="N976" s="50"/>
      <c r="O976" s="50"/>
      <c r="P976" s="50"/>
      <c r="Q976" s="50"/>
      <c r="R976" s="50"/>
      <c r="S976" s="50"/>
      <c r="T976" s="50"/>
      <c r="U976" s="50"/>
      <c r="V976" s="50"/>
      <c r="W976" s="50"/>
      <c r="X976" s="50"/>
      <c r="Y976" s="50"/>
      <c r="Z976" s="50"/>
      <c r="AA976" s="50"/>
      <c r="AB976" s="50"/>
      <c r="AC976" s="50"/>
      <c r="AD976" s="50"/>
      <c r="AE976" s="50"/>
      <c r="AF976" s="50"/>
      <c r="AG976" s="50"/>
      <c r="AH976" s="50"/>
      <c r="AI976" s="50"/>
      <c r="AJ976" s="50"/>
      <c r="AK976" s="50"/>
      <c r="AL976" s="50"/>
    </row>
    <row r="977" ht="12.0" customHeight="1">
      <c r="A977" s="50"/>
      <c r="B977" s="50"/>
      <c r="C977" s="50"/>
      <c r="D977" s="50"/>
      <c r="E977" s="50"/>
      <c r="F977" s="50"/>
      <c r="G977" s="50"/>
      <c r="H977" s="50"/>
      <c r="I977" s="50"/>
      <c r="J977" s="50"/>
      <c r="K977" s="50"/>
      <c r="L977" s="50"/>
      <c r="M977" s="50"/>
      <c r="N977" s="50"/>
      <c r="O977" s="50"/>
      <c r="P977" s="50"/>
      <c r="Q977" s="50"/>
      <c r="R977" s="50"/>
      <c r="S977" s="50"/>
      <c r="T977" s="50"/>
      <c r="U977" s="50"/>
      <c r="V977" s="50"/>
      <c r="W977" s="50"/>
      <c r="X977" s="50"/>
      <c r="Y977" s="50"/>
      <c r="Z977" s="50"/>
      <c r="AA977" s="50"/>
      <c r="AB977" s="50"/>
      <c r="AC977" s="50"/>
      <c r="AD977" s="50"/>
      <c r="AE977" s="50"/>
      <c r="AF977" s="50"/>
      <c r="AG977" s="50"/>
      <c r="AH977" s="50"/>
      <c r="AI977" s="50"/>
      <c r="AJ977" s="50"/>
      <c r="AK977" s="50"/>
      <c r="AL977" s="50"/>
    </row>
    <row r="978" ht="12.0" customHeight="1">
      <c r="A978" s="50"/>
      <c r="B978" s="50"/>
      <c r="C978" s="50"/>
      <c r="D978" s="50"/>
      <c r="E978" s="50"/>
      <c r="F978" s="50"/>
      <c r="G978" s="50"/>
      <c r="H978" s="50"/>
      <c r="I978" s="50"/>
      <c r="J978" s="50"/>
      <c r="K978" s="50"/>
      <c r="L978" s="50"/>
      <c r="M978" s="50"/>
      <c r="N978" s="50"/>
      <c r="O978" s="50"/>
      <c r="P978" s="50"/>
      <c r="Q978" s="50"/>
      <c r="R978" s="50"/>
      <c r="S978" s="50"/>
      <c r="T978" s="50"/>
      <c r="U978" s="50"/>
      <c r="V978" s="50"/>
      <c r="W978" s="50"/>
      <c r="X978" s="50"/>
      <c r="Y978" s="50"/>
      <c r="Z978" s="50"/>
      <c r="AA978" s="50"/>
      <c r="AB978" s="50"/>
      <c r="AC978" s="50"/>
      <c r="AD978" s="50"/>
      <c r="AE978" s="50"/>
      <c r="AF978" s="50"/>
      <c r="AG978" s="50"/>
      <c r="AH978" s="50"/>
      <c r="AI978" s="50"/>
      <c r="AJ978" s="50"/>
      <c r="AK978" s="50"/>
      <c r="AL978" s="50"/>
    </row>
    <row r="979" ht="12.0" customHeight="1">
      <c r="A979" s="50"/>
      <c r="B979" s="50"/>
      <c r="C979" s="50"/>
      <c r="D979" s="50"/>
      <c r="E979" s="50"/>
      <c r="F979" s="50"/>
      <c r="G979" s="50"/>
      <c r="H979" s="50"/>
      <c r="I979" s="50"/>
      <c r="J979" s="50"/>
      <c r="K979" s="50"/>
      <c r="L979" s="50"/>
      <c r="M979" s="50"/>
      <c r="N979" s="50"/>
      <c r="O979" s="50"/>
      <c r="P979" s="50"/>
      <c r="Q979" s="50"/>
      <c r="R979" s="50"/>
      <c r="S979" s="50"/>
      <c r="T979" s="50"/>
      <c r="U979" s="50"/>
      <c r="V979" s="50"/>
      <c r="W979" s="50"/>
      <c r="X979" s="50"/>
      <c r="Y979" s="50"/>
      <c r="Z979" s="50"/>
      <c r="AA979" s="50"/>
      <c r="AB979" s="50"/>
      <c r="AC979" s="50"/>
      <c r="AD979" s="50"/>
      <c r="AE979" s="50"/>
      <c r="AF979" s="50"/>
      <c r="AG979" s="50"/>
      <c r="AH979" s="50"/>
      <c r="AI979" s="50"/>
      <c r="AJ979" s="50"/>
      <c r="AK979" s="50"/>
      <c r="AL979" s="50"/>
    </row>
    <row r="980" ht="12.0" customHeight="1">
      <c r="A980" s="50"/>
      <c r="B980" s="50"/>
      <c r="C980" s="50"/>
      <c r="D980" s="50"/>
      <c r="E980" s="50"/>
      <c r="F980" s="50"/>
      <c r="G980" s="50"/>
      <c r="H980" s="50"/>
      <c r="I980" s="50"/>
      <c r="J980" s="50"/>
      <c r="K980" s="50"/>
      <c r="L980" s="50"/>
      <c r="M980" s="50"/>
      <c r="N980" s="50"/>
      <c r="O980" s="50"/>
      <c r="P980" s="50"/>
      <c r="Q980" s="50"/>
      <c r="R980" s="50"/>
      <c r="S980" s="50"/>
      <c r="T980" s="50"/>
      <c r="U980" s="50"/>
      <c r="V980" s="50"/>
      <c r="W980" s="50"/>
      <c r="X980" s="50"/>
      <c r="Y980" s="50"/>
      <c r="Z980" s="50"/>
      <c r="AA980" s="50"/>
      <c r="AB980" s="50"/>
      <c r="AC980" s="50"/>
      <c r="AD980" s="50"/>
      <c r="AE980" s="50"/>
      <c r="AF980" s="50"/>
      <c r="AG980" s="50"/>
      <c r="AH980" s="50"/>
      <c r="AI980" s="50"/>
      <c r="AJ980" s="50"/>
      <c r="AK980" s="50"/>
      <c r="AL980" s="50"/>
    </row>
    <row r="981" ht="12.0" customHeight="1">
      <c r="A981" s="50"/>
      <c r="B981" s="50"/>
      <c r="C981" s="50"/>
      <c r="D981" s="50"/>
      <c r="E981" s="50"/>
      <c r="F981" s="50"/>
      <c r="G981" s="50"/>
      <c r="H981" s="50"/>
      <c r="I981" s="50"/>
      <c r="J981" s="50"/>
      <c r="K981" s="50"/>
      <c r="L981" s="50"/>
      <c r="M981" s="50"/>
      <c r="N981" s="50"/>
      <c r="O981" s="50"/>
      <c r="P981" s="50"/>
      <c r="Q981" s="50"/>
      <c r="R981" s="50"/>
      <c r="S981" s="50"/>
      <c r="T981" s="50"/>
      <c r="U981" s="50"/>
      <c r="V981" s="50"/>
      <c r="W981" s="50"/>
      <c r="X981" s="50"/>
      <c r="Y981" s="50"/>
      <c r="Z981" s="50"/>
      <c r="AA981" s="50"/>
      <c r="AB981" s="50"/>
      <c r="AC981" s="50"/>
      <c r="AD981" s="50"/>
      <c r="AE981" s="50"/>
      <c r="AF981" s="50"/>
      <c r="AG981" s="50"/>
      <c r="AH981" s="50"/>
      <c r="AI981" s="50"/>
      <c r="AJ981" s="50"/>
      <c r="AK981" s="50"/>
      <c r="AL981" s="50"/>
    </row>
    <row r="982" ht="12.0" customHeight="1">
      <c r="A982" s="50"/>
      <c r="B982" s="50"/>
      <c r="C982" s="50"/>
      <c r="D982" s="50"/>
      <c r="E982" s="50"/>
      <c r="F982" s="50"/>
      <c r="G982" s="50"/>
      <c r="H982" s="50"/>
      <c r="I982" s="50"/>
      <c r="J982" s="50"/>
      <c r="K982" s="50"/>
      <c r="L982" s="50"/>
      <c r="M982" s="50"/>
      <c r="N982" s="50"/>
      <c r="O982" s="50"/>
      <c r="P982" s="50"/>
      <c r="Q982" s="50"/>
      <c r="R982" s="50"/>
      <c r="S982" s="50"/>
      <c r="T982" s="50"/>
      <c r="U982" s="50"/>
      <c r="V982" s="50"/>
      <c r="W982" s="50"/>
      <c r="X982" s="50"/>
      <c r="Y982" s="50"/>
      <c r="Z982" s="50"/>
      <c r="AA982" s="50"/>
      <c r="AB982" s="50"/>
      <c r="AC982" s="50"/>
      <c r="AD982" s="50"/>
      <c r="AE982" s="50"/>
      <c r="AF982" s="50"/>
      <c r="AG982" s="50"/>
      <c r="AH982" s="50"/>
      <c r="AI982" s="50"/>
      <c r="AJ982" s="50"/>
      <c r="AK982" s="50"/>
      <c r="AL982" s="50"/>
    </row>
    <row r="983" ht="12.0" customHeight="1">
      <c r="A983" s="50"/>
      <c r="B983" s="50"/>
      <c r="C983" s="50"/>
      <c r="D983" s="50"/>
      <c r="E983" s="50"/>
      <c r="F983" s="50"/>
      <c r="G983" s="50"/>
      <c r="H983" s="50"/>
      <c r="I983" s="50"/>
      <c r="J983" s="50"/>
      <c r="K983" s="50"/>
      <c r="L983" s="50"/>
      <c r="M983" s="50"/>
      <c r="N983" s="50"/>
      <c r="O983" s="50"/>
      <c r="P983" s="50"/>
      <c r="Q983" s="50"/>
      <c r="R983" s="50"/>
      <c r="S983" s="50"/>
      <c r="T983" s="50"/>
      <c r="U983" s="50"/>
      <c r="V983" s="50"/>
      <c r="W983" s="50"/>
      <c r="X983" s="50"/>
      <c r="Y983" s="50"/>
      <c r="Z983" s="50"/>
      <c r="AA983" s="50"/>
      <c r="AB983" s="50"/>
      <c r="AC983" s="50"/>
      <c r="AD983" s="50"/>
      <c r="AE983" s="50"/>
      <c r="AF983" s="50"/>
      <c r="AG983" s="50"/>
      <c r="AH983" s="50"/>
      <c r="AI983" s="50"/>
      <c r="AJ983" s="50"/>
      <c r="AK983" s="50"/>
      <c r="AL983" s="50"/>
    </row>
    <row r="984" ht="12.0" customHeight="1">
      <c r="A984" s="50"/>
      <c r="B984" s="50"/>
      <c r="C984" s="50"/>
      <c r="D984" s="50"/>
      <c r="E984" s="50"/>
      <c r="F984" s="50"/>
      <c r="G984" s="50"/>
      <c r="H984" s="50"/>
      <c r="I984" s="50"/>
      <c r="J984" s="50"/>
      <c r="K984" s="50"/>
      <c r="L984" s="50"/>
      <c r="M984" s="50"/>
      <c r="N984" s="50"/>
      <c r="O984" s="50"/>
      <c r="P984" s="50"/>
      <c r="Q984" s="50"/>
      <c r="R984" s="50"/>
      <c r="S984" s="50"/>
      <c r="T984" s="50"/>
      <c r="U984" s="50"/>
      <c r="V984" s="50"/>
      <c r="W984" s="50"/>
      <c r="X984" s="50"/>
      <c r="Y984" s="50"/>
      <c r="Z984" s="50"/>
      <c r="AA984" s="50"/>
      <c r="AB984" s="50"/>
      <c r="AC984" s="50"/>
      <c r="AD984" s="50"/>
      <c r="AE984" s="50"/>
      <c r="AF984" s="50"/>
      <c r="AG984" s="50"/>
      <c r="AH984" s="50"/>
      <c r="AI984" s="50"/>
      <c r="AJ984" s="50"/>
      <c r="AK984" s="50"/>
      <c r="AL984" s="50"/>
    </row>
    <row r="985" ht="12.0" customHeight="1">
      <c r="A985" s="50"/>
      <c r="B985" s="50"/>
      <c r="C985" s="50"/>
      <c r="D985" s="50"/>
      <c r="E985" s="50"/>
      <c r="F985" s="50"/>
      <c r="G985" s="50"/>
      <c r="H985" s="50"/>
      <c r="I985" s="50"/>
      <c r="J985" s="50"/>
      <c r="K985" s="50"/>
      <c r="L985" s="50"/>
      <c r="M985" s="50"/>
      <c r="N985" s="50"/>
      <c r="O985" s="50"/>
      <c r="P985" s="50"/>
      <c r="Q985" s="50"/>
      <c r="R985" s="50"/>
      <c r="S985" s="50"/>
      <c r="T985" s="50"/>
      <c r="U985" s="50"/>
      <c r="V985" s="50"/>
      <c r="W985" s="50"/>
      <c r="X985" s="50"/>
      <c r="Y985" s="50"/>
      <c r="Z985" s="50"/>
      <c r="AA985" s="50"/>
      <c r="AB985" s="50"/>
      <c r="AC985" s="50"/>
      <c r="AD985" s="50"/>
      <c r="AE985" s="50"/>
      <c r="AF985" s="50"/>
      <c r="AG985" s="50"/>
      <c r="AH985" s="50"/>
      <c r="AI985" s="50"/>
      <c r="AJ985" s="50"/>
      <c r="AK985" s="50"/>
      <c r="AL985" s="50"/>
    </row>
    <row r="986" ht="12.0" customHeight="1">
      <c r="A986" s="50"/>
      <c r="B986" s="50"/>
      <c r="C986" s="50"/>
      <c r="D986" s="50"/>
      <c r="E986" s="50"/>
      <c r="F986" s="50"/>
      <c r="G986" s="50"/>
      <c r="H986" s="50"/>
      <c r="I986" s="50"/>
      <c r="J986" s="50"/>
      <c r="K986" s="50"/>
      <c r="L986" s="50"/>
      <c r="M986" s="50"/>
      <c r="N986" s="50"/>
      <c r="O986" s="50"/>
      <c r="P986" s="50"/>
      <c r="Q986" s="50"/>
      <c r="R986" s="50"/>
      <c r="S986" s="50"/>
      <c r="T986" s="50"/>
      <c r="U986" s="50"/>
      <c r="V986" s="50"/>
      <c r="W986" s="50"/>
      <c r="X986" s="50"/>
      <c r="Y986" s="50"/>
      <c r="Z986" s="50"/>
      <c r="AA986" s="50"/>
      <c r="AB986" s="50"/>
      <c r="AC986" s="50"/>
      <c r="AD986" s="50"/>
      <c r="AE986" s="50"/>
      <c r="AF986" s="50"/>
      <c r="AG986" s="50"/>
      <c r="AH986" s="50"/>
      <c r="AI986" s="50"/>
      <c r="AJ986" s="50"/>
      <c r="AK986" s="50"/>
      <c r="AL986" s="50"/>
    </row>
    <row r="987" ht="12.0" customHeight="1">
      <c r="A987" s="50"/>
      <c r="B987" s="50"/>
      <c r="C987" s="50"/>
      <c r="D987" s="50"/>
      <c r="E987" s="50"/>
      <c r="F987" s="50"/>
      <c r="G987" s="50"/>
      <c r="H987" s="50"/>
      <c r="I987" s="50"/>
      <c r="J987" s="50"/>
      <c r="K987" s="50"/>
      <c r="L987" s="50"/>
      <c r="M987" s="50"/>
      <c r="N987" s="50"/>
      <c r="O987" s="50"/>
      <c r="P987" s="50"/>
      <c r="Q987" s="50"/>
      <c r="R987" s="50"/>
      <c r="S987" s="50"/>
      <c r="T987" s="50"/>
      <c r="U987" s="50"/>
      <c r="V987" s="50"/>
      <c r="W987" s="50"/>
      <c r="X987" s="50"/>
      <c r="Y987" s="50"/>
      <c r="Z987" s="50"/>
      <c r="AA987" s="50"/>
      <c r="AB987" s="50"/>
      <c r="AC987" s="50"/>
      <c r="AD987" s="50"/>
      <c r="AE987" s="50"/>
      <c r="AF987" s="50"/>
      <c r="AG987" s="50"/>
      <c r="AH987" s="50"/>
      <c r="AI987" s="50"/>
      <c r="AJ987" s="50"/>
      <c r="AK987" s="50"/>
      <c r="AL987" s="50"/>
    </row>
    <row r="988" ht="12.0" customHeight="1">
      <c r="A988" s="50"/>
      <c r="B988" s="50"/>
      <c r="C988" s="50"/>
      <c r="D988" s="50"/>
      <c r="E988" s="50"/>
      <c r="F988" s="50"/>
      <c r="G988" s="50"/>
      <c r="H988" s="50"/>
      <c r="I988" s="50"/>
      <c r="J988" s="50"/>
      <c r="K988" s="50"/>
      <c r="L988" s="50"/>
      <c r="M988" s="50"/>
      <c r="N988" s="50"/>
      <c r="O988" s="50"/>
      <c r="P988" s="50"/>
      <c r="Q988" s="50"/>
      <c r="R988" s="50"/>
      <c r="S988" s="50"/>
      <c r="T988" s="50"/>
      <c r="U988" s="50"/>
      <c r="V988" s="50"/>
      <c r="W988" s="50"/>
      <c r="X988" s="50"/>
      <c r="Y988" s="50"/>
      <c r="Z988" s="50"/>
      <c r="AA988" s="50"/>
      <c r="AB988" s="50"/>
      <c r="AC988" s="50"/>
      <c r="AD988" s="50"/>
      <c r="AE988" s="50"/>
      <c r="AF988" s="50"/>
      <c r="AG988" s="50"/>
      <c r="AH988" s="50"/>
      <c r="AI988" s="50"/>
      <c r="AJ988" s="50"/>
      <c r="AK988" s="50"/>
      <c r="AL988" s="50"/>
    </row>
    <row r="989" ht="12.0" customHeight="1">
      <c r="A989" s="50"/>
      <c r="B989" s="50"/>
      <c r="C989" s="50"/>
      <c r="D989" s="50"/>
      <c r="E989" s="50"/>
      <c r="F989" s="50"/>
      <c r="G989" s="50"/>
      <c r="H989" s="50"/>
      <c r="I989" s="50"/>
      <c r="J989" s="50"/>
      <c r="K989" s="50"/>
      <c r="L989" s="50"/>
      <c r="M989" s="50"/>
      <c r="N989" s="50"/>
      <c r="O989" s="50"/>
      <c r="P989" s="50"/>
      <c r="Q989" s="50"/>
      <c r="R989" s="50"/>
      <c r="S989" s="50"/>
      <c r="T989" s="50"/>
      <c r="U989" s="50"/>
      <c r="V989" s="50"/>
      <c r="W989" s="50"/>
      <c r="X989" s="50"/>
      <c r="Y989" s="50"/>
      <c r="Z989" s="50"/>
      <c r="AA989" s="50"/>
      <c r="AB989" s="50"/>
      <c r="AC989" s="50"/>
      <c r="AD989" s="50"/>
      <c r="AE989" s="50"/>
      <c r="AF989" s="50"/>
      <c r="AG989" s="50"/>
      <c r="AH989" s="50"/>
      <c r="AI989" s="50"/>
      <c r="AJ989" s="50"/>
      <c r="AK989" s="50"/>
      <c r="AL989" s="50"/>
    </row>
    <row r="990" ht="12.0" customHeight="1">
      <c r="A990" s="50"/>
      <c r="B990" s="50"/>
      <c r="C990" s="50"/>
      <c r="D990" s="50"/>
      <c r="E990" s="50"/>
      <c r="F990" s="50"/>
      <c r="G990" s="50"/>
      <c r="H990" s="50"/>
      <c r="I990" s="50"/>
      <c r="J990" s="50"/>
      <c r="K990" s="50"/>
      <c r="L990" s="50"/>
      <c r="M990" s="50"/>
      <c r="N990" s="50"/>
      <c r="O990" s="50"/>
      <c r="P990" s="50"/>
      <c r="Q990" s="50"/>
      <c r="R990" s="50"/>
      <c r="S990" s="50"/>
      <c r="T990" s="50"/>
      <c r="U990" s="50"/>
      <c r="V990" s="50"/>
      <c r="W990" s="50"/>
      <c r="X990" s="50"/>
      <c r="Y990" s="50"/>
      <c r="Z990" s="50"/>
      <c r="AA990" s="50"/>
      <c r="AB990" s="50"/>
      <c r="AC990" s="50"/>
      <c r="AD990" s="50"/>
      <c r="AE990" s="50"/>
      <c r="AF990" s="50"/>
      <c r="AG990" s="50"/>
      <c r="AH990" s="50"/>
      <c r="AI990" s="50"/>
      <c r="AJ990" s="50"/>
      <c r="AK990" s="50"/>
      <c r="AL990" s="50"/>
    </row>
    <row r="991" ht="12.0" customHeight="1">
      <c r="A991" s="50"/>
      <c r="B991" s="50"/>
      <c r="C991" s="50"/>
      <c r="D991" s="50"/>
      <c r="E991" s="50"/>
      <c r="F991" s="50"/>
      <c r="G991" s="50"/>
      <c r="H991" s="50"/>
      <c r="I991" s="50"/>
      <c r="J991" s="50"/>
      <c r="K991" s="50"/>
      <c r="L991" s="50"/>
      <c r="M991" s="50"/>
      <c r="N991" s="50"/>
      <c r="O991" s="50"/>
      <c r="P991" s="50"/>
      <c r="Q991" s="50"/>
      <c r="R991" s="50"/>
      <c r="S991" s="50"/>
      <c r="T991" s="50"/>
      <c r="U991" s="50"/>
      <c r="V991" s="50"/>
      <c r="W991" s="50"/>
      <c r="X991" s="50"/>
      <c r="Y991" s="50"/>
      <c r="Z991" s="50"/>
      <c r="AA991" s="50"/>
      <c r="AB991" s="50"/>
      <c r="AC991" s="50"/>
      <c r="AD991" s="50"/>
      <c r="AE991" s="50"/>
      <c r="AF991" s="50"/>
      <c r="AG991" s="50"/>
      <c r="AH991" s="50"/>
      <c r="AI991" s="50"/>
      <c r="AJ991" s="50"/>
      <c r="AK991" s="50"/>
      <c r="AL991" s="50"/>
    </row>
    <row r="992" ht="12.0" customHeight="1">
      <c r="A992" s="50"/>
      <c r="B992" s="50"/>
      <c r="C992" s="50"/>
      <c r="D992" s="50"/>
      <c r="E992" s="50"/>
      <c r="F992" s="50"/>
      <c r="G992" s="50"/>
      <c r="H992" s="50"/>
      <c r="I992" s="50"/>
      <c r="J992" s="50"/>
      <c r="K992" s="50"/>
      <c r="L992" s="50"/>
      <c r="M992" s="50"/>
      <c r="N992" s="50"/>
      <c r="O992" s="50"/>
      <c r="P992" s="50"/>
      <c r="Q992" s="50"/>
      <c r="R992" s="50"/>
      <c r="S992" s="50"/>
      <c r="T992" s="50"/>
      <c r="U992" s="50"/>
      <c r="V992" s="50"/>
      <c r="W992" s="50"/>
      <c r="X992" s="50"/>
      <c r="Y992" s="50"/>
      <c r="Z992" s="50"/>
      <c r="AA992" s="50"/>
      <c r="AB992" s="50"/>
      <c r="AC992" s="50"/>
      <c r="AD992" s="50"/>
      <c r="AE992" s="50"/>
      <c r="AF992" s="50"/>
      <c r="AG992" s="50"/>
      <c r="AH992" s="50"/>
      <c r="AI992" s="50"/>
      <c r="AJ992" s="50"/>
      <c r="AK992" s="50"/>
      <c r="AL992" s="50"/>
    </row>
    <row r="993" ht="12.0" customHeight="1">
      <c r="A993" s="50"/>
      <c r="B993" s="50"/>
      <c r="C993" s="50"/>
      <c r="D993" s="50"/>
      <c r="E993" s="50"/>
      <c r="F993" s="50"/>
      <c r="G993" s="50"/>
      <c r="H993" s="50"/>
      <c r="I993" s="50"/>
      <c r="J993" s="50"/>
      <c r="K993" s="50"/>
      <c r="L993" s="50"/>
      <c r="M993" s="50"/>
      <c r="N993" s="50"/>
      <c r="O993" s="50"/>
      <c r="P993" s="50"/>
      <c r="Q993" s="50"/>
      <c r="R993" s="50"/>
      <c r="S993" s="50"/>
      <c r="T993" s="50"/>
      <c r="U993" s="50"/>
      <c r="V993" s="50"/>
      <c r="W993" s="50"/>
      <c r="X993" s="50"/>
      <c r="Y993" s="50"/>
      <c r="Z993" s="50"/>
      <c r="AA993" s="50"/>
      <c r="AB993" s="50"/>
      <c r="AC993" s="50"/>
      <c r="AD993" s="50"/>
      <c r="AE993" s="50"/>
      <c r="AF993" s="50"/>
      <c r="AG993" s="50"/>
      <c r="AH993" s="50"/>
      <c r="AI993" s="50"/>
      <c r="AJ993" s="50"/>
      <c r="AK993" s="50"/>
      <c r="AL993" s="50"/>
    </row>
    <row r="994" ht="12.0" customHeight="1">
      <c r="A994" s="50"/>
      <c r="B994" s="50"/>
      <c r="C994" s="50"/>
      <c r="D994" s="50"/>
      <c r="E994" s="50"/>
      <c r="F994" s="50"/>
      <c r="G994" s="50"/>
      <c r="H994" s="50"/>
      <c r="I994" s="50"/>
      <c r="J994" s="50"/>
      <c r="K994" s="50"/>
      <c r="L994" s="50"/>
      <c r="M994" s="50"/>
      <c r="N994" s="50"/>
      <c r="O994" s="50"/>
      <c r="P994" s="50"/>
      <c r="Q994" s="50"/>
      <c r="R994" s="50"/>
      <c r="S994" s="50"/>
      <c r="T994" s="50"/>
      <c r="U994" s="50"/>
      <c r="V994" s="50"/>
      <c r="W994" s="50"/>
      <c r="X994" s="50"/>
      <c r="Y994" s="50"/>
      <c r="Z994" s="50"/>
      <c r="AA994" s="50"/>
      <c r="AB994" s="50"/>
      <c r="AC994" s="50"/>
      <c r="AD994" s="50"/>
      <c r="AE994" s="50"/>
      <c r="AF994" s="50"/>
      <c r="AG994" s="50"/>
      <c r="AH994" s="50"/>
      <c r="AI994" s="50"/>
      <c r="AJ994" s="50"/>
      <c r="AK994" s="50"/>
      <c r="AL994" s="50"/>
    </row>
    <row r="995" ht="12.0" customHeight="1">
      <c r="A995" s="50"/>
      <c r="B995" s="50"/>
      <c r="C995" s="50"/>
      <c r="D995" s="50"/>
      <c r="E995" s="50"/>
      <c r="F995" s="50"/>
      <c r="G995" s="50"/>
      <c r="H995" s="50"/>
      <c r="I995" s="50"/>
      <c r="J995" s="50"/>
      <c r="K995" s="50"/>
      <c r="L995" s="50"/>
      <c r="M995" s="50"/>
      <c r="N995" s="50"/>
      <c r="O995" s="50"/>
      <c r="P995" s="50"/>
      <c r="Q995" s="50"/>
      <c r="R995" s="50"/>
      <c r="S995" s="50"/>
      <c r="T995" s="50"/>
      <c r="U995" s="50"/>
      <c r="V995" s="50"/>
      <c r="W995" s="50"/>
      <c r="X995" s="50"/>
      <c r="Y995" s="50"/>
      <c r="Z995" s="50"/>
      <c r="AA995" s="50"/>
      <c r="AB995" s="50"/>
      <c r="AC995" s="50"/>
      <c r="AD995" s="50"/>
      <c r="AE995" s="50"/>
      <c r="AF995" s="50"/>
      <c r="AG995" s="50"/>
      <c r="AH995" s="50"/>
      <c r="AI995" s="50"/>
      <c r="AJ995" s="50"/>
      <c r="AK995" s="50"/>
      <c r="AL995" s="50"/>
    </row>
    <row r="996" ht="12.0" customHeight="1">
      <c r="A996" s="50"/>
      <c r="B996" s="50"/>
      <c r="C996" s="50"/>
      <c r="D996" s="50"/>
      <c r="E996" s="50"/>
      <c r="F996" s="50"/>
      <c r="G996" s="50"/>
      <c r="H996" s="50"/>
      <c r="I996" s="50"/>
      <c r="J996" s="50"/>
      <c r="K996" s="50"/>
      <c r="L996" s="50"/>
      <c r="M996" s="50"/>
      <c r="N996" s="50"/>
      <c r="O996" s="50"/>
      <c r="P996" s="50"/>
      <c r="Q996" s="50"/>
      <c r="R996" s="50"/>
      <c r="S996" s="50"/>
      <c r="T996" s="50"/>
      <c r="U996" s="50"/>
      <c r="V996" s="50"/>
      <c r="W996" s="50"/>
      <c r="X996" s="50"/>
      <c r="Y996" s="50"/>
      <c r="Z996" s="50"/>
      <c r="AA996" s="50"/>
      <c r="AB996" s="50"/>
      <c r="AC996" s="50"/>
      <c r="AD996" s="50"/>
      <c r="AE996" s="50"/>
      <c r="AF996" s="50"/>
      <c r="AG996" s="50"/>
      <c r="AH996" s="50"/>
      <c r="AI996" s="50"/>
      <c r="AJ996" s="50"/>
      <c r="AK996" s="50"/>
      <c r="AL996" s="50"/>
    </row>
    <row r="997" ht="12.0" customHeight="1">
      <c r="A997" s="50"/>
      <c r="B997" s="50"/>
      <c r="C997" s="50"/>
      <c r="D997" s="50"/>
      <c r="E997" s="50"/>
      <c r="F997" s="50"/>
      <c r="G997" s="50"/>
      <c r="H997" s="50"/>
      <c r="I997" s="50"/>
      <c r="J997" s="50"/>
      <c r="K997" s="50"/>
      <c r="L997" s="50"/>
      <c r="M997" s="50"/>
      <c r="N997" s="50"/>
      <c r="O997" s="50"/>
      <c r="P997" s="50"/>
      <c r="Q997" s="50"/>
      <c r="R997" s="50"/>
      <c r="S997" s="50"/>
      <c r="T997" s="50"/>
      <c r="U997" s="50"/>
      <c r="V997" s="50"/>
      <c r="W997" s="50"/>
      <c r="X997" s="50"/>
      <c r="Y997" s="50"/>
      <c r="Z997" s="50"/>
      <c r="AA997" s="50"/>
      <c r="AB997" s="50"/>
      <c r="AC997" s="50"/>
      <c r="AD997" s="50"/>
      <c r="AE997" s="50"/>
      <c r="AF997" s="50"/>
      <c r="AG997" s="50"/>
      <c r="AH997" s="50"/>
      <c r="AI997" s="50"/>
      <c r="AJ997" s="50"/>
      <c r="AK997" s="50"/>
      <c r="AL997" s="50"/>
    </row>
    <row r="998" ht="12.0" customHeight="1">
      <c r="A998" s="50"/>
      <c r="B998" s="50"/>
      <c r="C998" s="50"/>
      <c r="D998" s="50"/>
      <c r="E998" s="50"/>
      <c r="F998" s="50"/>
      <c r="G998" s="50"/>
      <c r="H998" s="50"/>
      <c r="I998" s="50"/>
      <c r="J998" s="50"/>
      <c r="K998" s="50"/>
      <c r="L998" s="50"/>
      <c r="M998" s="50"/>
      <c r="N998" s="50"/>
      <c r="O998" s="50"/>
      <c r="P998" s="50"/>
      <c r="Q998" s="50"/>
      <c r="R998" s="50"/>
      <c r="S998" s="50"/>
      <c r="T998" s="50"/>
      <c r="U998" s="50"/>
      <c r="V998" s="50"/>
      <c r="W998" s="50"/>
      <c r="X998" s="50"/>
      <c r="Y998" s="50"/>
      <c r="Z998" s="50"/>
      <c r="AA998" s="50"/>
      <c r="AB998" s="50"/>
      <c r="AC998" s="50"/>
      <c r="AD998" s="50"/>
      <c r="AE998" s="50"/>
      <c r="AF998" s="50"/>
      <c r="AG998" s="50"/>
      <c r="AH998" s="50"/>
      <c r="AI998" s="50"/>
      <c r="AJ998" s="50"/>
      <c r="AK998" s="50"/>
      <c r="AL998" s="50"/>
    </row>
    <row r="999" ht="12.0" customHeight="1">
      <c r="A999" s="50"/>
      <c r="B999" s="50"/>
      <c r="C999" s="50"/>
      <c r="D999" s="50"/>
      <c r="E999" s="50"/>
      <c r="F999" s="50"/>
      <c r="G999" s="50"/>
      <c r="H999" s="50"/>
      <c r="I999" s="50"/>
      <c r="J999" s="50"/>
      <c r="K999" s="50"/>
      <c r="L999" s="50"/>
      <c r="M999" s="50"/>
      <c r="N999" s="50"/>
      <c r="O999" s="50"/>
      <c r="P999" s="50"/>
      <c r="Q999" s="50"/>
      <c r="R999" s="50"/>
      <c r="S999" s="50"/>
      <c r="T999" s="50"/>
      <c r="U999" s="50"/>
      <c r="V999" s="50"/>
      <c r="W999" s="50"/>
      <c r="X999" s="50"/>
      <c r="Y999" s="50"/>
      <c r="Z999" s="50"/>
      <c r="AA999" s="50"/>
      <c r="AB999" s="50"/>
      <c r="AC999" s="50"/>
      <c r="AD999" s="50"/>
      <c r="AE999" s="50"/>
      <c r="AF999" s="50"/>
      <c r="AG999" s="50"/>
      <c r="AH999" s="50"/>
      <c r="AI999" s="50"/>
      <c r="AJ999" s="50"/>
      <c r="AK999" s="50"/>
      <c r="AL999" s="50"/>
    </row>
    <row r="1000" ht="12.0" customHeight="1">
      <c r="A1000" s="50"/>
      <c r="B1000" s="50"/>
      <c r="C1000" s="50"/>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c r="AB1000" s="50"/>
      <c r="AC1000" s="50"/>
      <c r="AD1000" s="50"/>
      <c r="AE1000" s="50"/>
      <c r="AF1000" s="50"/>
      <c r="AG1000" s="50"/>
      <c r="AH1000" s="50"/>
      <c r="AI1000" s="50"/>
      <c r="AJ1000" s="50"/>
      <c r="AK1000" s="50"/>
      <c r="AL1000" s="50"/>
    </row>
  </sheetData>
  <mergeCells count="15">
    <mergeCell ref="C44:M44"/>
    <mergeCell ref="C49:M49"/>
    <mergeCell ref="C54:M54"/>
    <mergeCell ref="C71:M71"/>
    <mergeCell ref="A73:P73"/>
    <mergeCell ref="A74:G74"/>
    <mergeCell ref="C81:P81"/>
    <mergeCell ref="C82:P82"/>
    <mergeCell ref="C7:M7"/>
    <mergeCell ref="C12:M12"/>
    <mergeCell ref="C17:M17"/>
    <mergeCell ref="C22:M22"/>
    <mergeCell ref="C29:M29"/>
    <mergeCell ref="C34:M34"/>
    <mergeCell ref="C39:M39"/>
  </mergeCells>
  <printOptions/>
  <pageMargins bottom="0.75" footer="0.0" header="0.0" left="0.7" right="0.7" top="0.75"/>
  <pageSetup orientation="landscape"/>
  <rowBreaks count="1" manualBreakCount="1">
    <brk id="29" man="1"/>
  </rowBreaks>
  <colBreaks count="1" manualBreakCount="1">
    <brk id="13"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26.86"/>
    <col customWidth="1" min="3" max="3" width="9.43"/>
    <col customWidth="1" min="4" max="4" width="8.71"/>
    <col customWidth="1" min="5" max="5" width="17.29"/>
    <col customWidth="1" min="6" max="6" width="11.0"/>
    <col customWidth="1" min="7" max="7" width="8.71"/>
    <col customWidth="1" min="8" max="8" width="16.14"/>
    <col customWidth="1" min="9" max="9" width="11.14"/>
    <col customWidth="1" min="10" max="10" width="8.71"/>
    <col customWidth="1" min="11" max="11" width="24.0"/>
    <col customWidth="1" min="12" max="12" width="13.43"/>
    <col customWidth="1" min="13" max="16" width="8.71"/>
    <col customWidth="1" hidden="1" min="17" max="27" width="8.86"/>
  </cols>
  <sheetData>
    <row r="1" ht="13.5" customHeight="1">
      <c r="A1" s="221"/>
      <c r="B1" s="221"/>
      <c r="C1" s="221"/>
      <c r="D1" s="221"/>
      <c r="E1" s="221"/>
      <c r="F1" s="221"/>
      <c r="G1" s="221"/>
      <c r="H1" s="221"/>
      <c r="I1" s="221"/>
      <c r="J1" s="221"/>
      <c r="K1" s="221"/>
      <c r="L1" s="221"/>
      <c r="M1" s="221"/>
      <c r="N1" s="221"/>
      <c r="O1" s="221"/>
      <c r="P1" s="221"/>
      <c r="Q1" s="221"/>
      <c r="R1" s="221"/>
      <c r="S1" s="221"/>
      <c r="T1" s="221"/>
      <c r="U1" s="221"/>
      <c r="V1" s="221"/>
      <c r="W1" s="221"/>
      <c r="X1" s="221"/>
      <c r="Y1" s="221"/>
      <c r="Z1" s="221"/>
      <c r="AA1" s="221"/>
    </row>
    <row r="2" ht="13.5" customHeight="1">
      <c r="A2" s="221"/>
      <c r="B2" s="221"/>
      <c r="C2" s="221"/>
      <c r="D2" s="221"/>
      <c r="E2" s="222" t="s">
        <v>196</v>
      </c>
      <c r="F2" s="223"/>
      <c r="G2" s="221"/>
      <c r="H2" s="222" t="s">
        <v>197</v>
      </c>
      <c r="I2" s="223"/>
      <c r="J2" s="221"/>
      <c r="K2" s="222" t="s">
        <v>198</v>
      </c>
      <c r="L2" s="223"/>
      <c r="M2" s="221"/>
      <c r="N2" s="221"/>
      <c r="O2" s="221"/>
      <c r="P2" s="221"/>
      <c r="Q2" s="221"/>
      <c r="R2" s="221"/>
      <c r="S2" s="221"/>
      <c r="T2" s="221"/>
      <c r="U2" s="221"/>
      <c r="V2" s="221"/>
      <c r="W2" s="221"/>
      <c r="X2" s="221"/>
      <c r="Y2" s="221"/>
      <c r="Z2" s="221"/>
      <c r="AA2" s="221"/>
    </row>
    <row r="3" ht="13.5" customHeight="1">
      <c r="A3" s="221"/>
      <c r="B3" s="221"/>
      <c r="C3" s="221"/>
      <c r="D3" s="221"/>
      <c r="E3" s="224"/>
      <c r="F3" s="225"/>
      <c r="G3" s="221"/>
      <c r="H3" s="224"/>
      <c r="I3" s="225"/>
      <c r="J3" s="221"/>
      <c r="K3" s="224"/>
      <c r="L3" s="225"/>
      <c r="M3" s="221"/>
      <c r="N3" s="221"/>
      <c r="O3" s="221"/>
      <c r="P3" s="221"/>
      <c r="Q3" s="221"/>
      <c r="R3" s="221"/>
      <c r="S3" s="221"/>
      <c r="T3" s="221"/>
      <c r="U3" s="221"/>
      <c r="V3" s="221"/>
      <c r="W3" s="221"/>
      <c r="X3" s="221"/>
      <c r="Y3" s="221"/>
      <c r="Z3" s="221"/>
      <c r="AA3" s="221"/>
    </row>
    <row r="4" ht="13.5" customHeight="1">
      <c r="A4" s="221"/>
      <c r="B4" s="221"/>
      <c r="C4" s="221" t="s">
        <v>199</v>
      </c>
      <c r="D4" s="221"/>
      <c r="E4" s="221" t="s">
        <v>47</v>
      </c>
      <c r="F4" s="221" t="s">
        <v>200</v>
      </c>
      <c r="G4" s="221"/>
      <c r="H4" s="221" t="s">
        <v>47</v>
      </c>
      <c r="I4" s="221" t="s">
        <v>200</v>
      </c>
      <c r="J4" s="221"/>
      <c r="K4" s="221" t="s">
        <v>47</v>
      </c>
      <c r="L4" s="221" t="s">
        <v>200</v>
      </c>
      <c r="M4" s="221"/>
      <c r="N4" s="221"/>
      <c r="O4" s="221"/>
      <c r="P4" s="221"/>
      <c r="Q4" s="221"/>
      <c r="R4" s="221" t="s">
        <v>201</v>
      </c>
      <c r="S4" s="221"/>
      <c r="T4" s="221"/>
      <c r="U4" s="221"/>
      <c r="V4" s="221"/>
      <c r="W4" s="221"/>
      <c r="X4" s="221"/>
      <c r="Y4" s="221"/>
      <c r="Z4" s="221"/>
      <c r="AA4" s="221"/>
    </row>
    <row r="5" ht="13.5" customHeight="1">
      <c r="A5" s="221"/>
      <c r="B5" s="221" t="s">
        <v>202</v>
      </c>
      <c r="C5" s="226">
        <v>8750.0</v>
      </c>
      <c r="D5" s="227"/>
      <c r="E5" s="227">
        <f t="shared" ref="E5:E10" si="1">F5*C5</f>
        <v>0</v>
      </c>
      <c r="F5" s="228">
        <v>0.0</v>
      </c>
      <c r="G5" s="227"/>
      <c r="H5" s="227">
        <f t="shared" ref="H5:H10" si="2">I5*C5</f>
        <v>1312500</v>
      </c>
      <c r="I5" s="229">
        <v>150.0</v>
      </c>
      <c r="J5" s="221"/>
      <c r="K5" s="230">
        <f>Proforma!O8</f>
        <v>1537802.938</v>
      </c>
      <c r="L5" s="228">
        <f t="shared" ref="L5:L10" si="3">K5/C5</f>
        <v>175.7489072</v>
      </c>
      <c r="M5" s="221"/>
      <c r="N5" s="221"/>
      <c r="O5" s="221"/>
      <c r="P5" s="221"/>
      <c r="Q5" s="221"/>
      <c r="R5" s="221">
        <v>1.0</v>
      </c>
      <c r="S5" s="221">
        <v>2.0</v>
      </c>
      <c r="T5" s="221">
        <v>3.0</v>
      </c>
      <c r="U5" s="221">
        <v>4.0</v>
      </c>
      <c r="V5" s="221">
        <v>5.0</v>
      </c>
      <c r="W5" s="221">
        <v>6.0</v>
      </c>
      <c r="X5" s="221">
        <v>7.0</v>
      </c>
      <c r="Y5" s="221">
        <v>9.0</v>
      </c>
      <c r="Z5" s="221">
        <v>10.0</v>
      </c>
      <c r="AA5" s="221">
        <v>11.0</v>
      </c>
    </row>
    <row r="6" ht="13.5" customHeight="1">
      <c r="A6" s="221"/>
      <c r="B6" s="221" t="s">
        <v>203</v>
      </c>
      <c r="C6" s="226">
        <v>8750.0</v>
      </c>
      <c r="D6" s="227"/>
      <c r="E6" s="227">
        <f t="shared" si="1"/>
        <v>4375000</v>
      </c>
      <c r="F6" s="226">
        <v>500.0</v>
      </c>
      <c r="G6" s="227"/>
      <c r="H6" s="227">
        <f t="shared" si="2"/>
        <v>11375000</v>
      </c>
      <c r="I6" s="229">
        <v>1300.0</v>
      </c>
      <c r="J6" s="221"/>
      <c r="K6" s="230">
        <f>Proforma!O9</f>
        <v>13327625.46</v>
      </c>
      <c r="L6" s="228">
        <f t="shared" si="3"/>
        <v>1523.157195</v>
      </c>
      <c r="M6" s="221"/>
      <c r="N6" s="221"/>
      <c r="O6" s="221"/>
      <c r="P6" s="221"/>
      <c r="Q6" s="231">
        <f>E20</f>
        <v>0.0446</v>
      </c>
      <c r="R6" s="231">
        <f t="shared" ref="R6:AA6" si="4">Q6+R7</f>
        <v>0.0456</v>
      </c>
      <c r="S6" s="231">
        <f t="shared" si="4"/>
        <v>0.0466</v>
      </c>
      <c r="T6" s="231">
        <f t="shared" si="4"/>
        <v>0.0476</v>
      </c>
      <c r="U6" s="231">
        <f t="shared" si="4"/>
        <v>0.0486</v>
      </c>
      <c r="V6" s="231">
        <f t="shared" si="4"/>
        <v>0.0496</v>
      </c>
      <c r="W6" s="231">
        <f t="shared" si="4"/>
        <v>0.0506</v>
      </c>
      <c r="X6" s="231">
        <f t="shared" si="4"/>
        <v>0.0516</v>
      </c>
      <c r="Y6" s="231">
        <f t="shared" si="4"/>
        <v>0.0526</v>
      </c>
      <c r="Z6" s="231">
        <f t="shared" si="4"/>
        <v>0.0536</v>
      </c>
      <c r="AA6" s="231">
        <f t="shared" si="4"/>
        <v>0.0546</v>
      </c>
    </row>
    <row r="7" ht="13.5" customHeight="1">
      <c r="A7" s="221"/>
      <c r="B7" s="221" t="s">
        <v>204</v>
      </c>
      <c r="C7" s="226">
        <v>8750.0</v>
      </c>
      <c r="D7" s="227"/>
      <c r="E7" s="227">
        <f t="shared" si="1"/>
        <v>2187500</v>
      </c>
      <c r="F7" s="226">
        <v>250.0</v>
      </c>
      <c r="G7" s="227"/>
      <c r="H7" s="227">
        <f t="shared" si="2"/>
        <v>3500000</v>
      </c>
      <c r="I7" s="229">
        <v>400.0</v>
      </c>
      <c r="J7" s="221"/>
      <c r="K7" s="230">
        <f>Proforma!O10</f>
        <v>4100807.834</v>
      </c>
      <c r="L7" s="228">
        <f t="shared" si="3"/>
        <v>468.6637524</v>
      </c>
      <c r="M7" s="221"/>
      <c r="N7" s="221"/>
      <c r="O7" s="221"/>
      <c r="P7" s="221"/>
      <c r="Q7" s="221"/>
      <c r="R7" s="221">
        <f t="shared" ref="R7:AA7" si="5">0.01/10</f>
        <v>0.001</v>
      </c>
      <c r="S7" s="221">
        <f t="shared" si="5"/>
        <v>0.001</v>
      </c>
      <c r="T7" s="221">
        <f t="shared" si="5"/>
        <v>0.001</v>
      </c>
      <c r="U7" s="221">
        <f t="shared" si="5"/>
        <v>0.001</v>
      </c>
      <c r="V7" s="221">
        <f t="shared" si="5"/>
        <v>0.001</v>
      </c>
      <c r="W7" s="221">
        <f t="shared" si="5"/>
        <v>0.001</v>
      </c>
      <c r="X7" s="221">
        <f t="shared" si="5"/>
        <v>0.001</v>
      </c>
      <c r="Y7" s="221">
        <f t="shared" si="5"/>
        <v>0.001</v>
      </c>
      <c r="Z7" s="221">
        <f t="shared" si="5"/>
        <v>0.001</v>
      </c>
      <c r="AA7" s="221">
        <f t="shared" si="5"/>
        <v>0.001</v>
      </c>
    </row>
    <row r="8" ht="13.5" customHeight="1">
      <c r="A8" s="221"/>
      <c r="B8" s="221" t="s">
        <v>205</v>
      </c>
      <c r="C8" s="226">
        <v>8750.0</v>
      </c>
      <c r="D8" s="227"/>
      <c r="E8" s="227">
        <f t="shared" si="1"/>
        <v>0</v>
      </c>
      <c r="F8" s="226">
        <v>0.0</v>
      </c>
      <c r="G8" s="227"/>
      <c r="H8" s="227">
        <f t="shared" si="2"/>
        <v>1312500</v>
      </c>
      <c r="I8" s="229">
        <v>150.0</v>
      </c>
      <c r="J8" s="221"/>
      <c r="K8" s="230">
        <f>Proforma!O11</f>
        <v>1537802.938</v>
      </c>
      <c r="L8" s="228">
        <f t="shared" si="3"/>
        <v>175.7489072</v>
      </c>
      <c r="M8" s="221"/>
      <c r="N8" s="221"/>
      <c r="O8" s="221"/>
      <c r="P8" s="221"/>
      <c r="Q8" s="221"/>
      <c r="R8" s="221"/>
      <c r="S8" s="221"/>
      <c r="T8" s="221"/>
      <c r="U8" s="221"/>
      <c r="V8" s="221"/>
      <c r="W8" s="221"/>
      <c r="X8" s="221"/>
      <c r="Y8" s="221"/>
      <c r="Z8" s="221"/>
      <c r="AA8" s="221"/>
    </row>
    <row r="9" ht="13.5" customHeight="1">
      <c r="A9" s="221"/>
      <c r="B9" s="221" t="s">
        <v>206</v>
      </c>
      <c r="C9" s="226">
        <v>8750.0</v>
      </c>
      <c r="D9" s="227"/>
      <c r="E9" s="227">
        <f t="shared" si="1"/>
        <v>0</v>
      </c>
      <c r="F9" s="226">
        <v>0.0</v>
      </c>
      <c r="G9" s="227"/>
      <c r="H9" s="227">
        <f t="shared" si="2"/>
        <v>1312500</v>
      </c>
      <c r="I9" s="229">
        <v>150.0</v>
      </c>
      <c r="J9" s="221"/>
      <c r="K9" s="230">
        <f>Proforma!O12</f>
        <v>1537802.938</v>
      </c>
      <c r="L9" s="228">
        <f t="shared" si="3"/>
        <v>175.7489072</v>
      </c>
      <c r="M9" s="221"/>
      <c r="N9" s="221"/>
      <c r="O9" s="221"/>
      <c r="P9" s="221"/>
      <c r="Q9" s="221"/>
      <c r="R9" s="221"/>
      <c r="S9" s="221"/>
      <c r="T9" s="221"/>
      <c r="U9" s="221"/>
      <c r="V9" s="221"/>
      <c r="W9" s="221"/>
      <c r="X9" s="221"/>
      <c r="Y9" s="221"/>
      <c r="Z9" s="221"/>
      <c r="AA9" s="221"/>
    </row>
    <row r="10" ht="13.5" customHeight="1">
      <c r="A10" s="221"/>
      <c r="B10" s="221" t="s">
        <v>207</v>
      </c>
      <c r="C10" s="226">
        <v>8750.0</v>
      </c>
      <c r="D10" s="227"/>
      <c r="E10" s="227">
        <f t="shared" si="1"/>
        <v>0</v>
      </c>
      <c r="F10" s="226">
        <v>0.0</v>
      </c>
      <c r="G10" s="227"/>
      <c r="H10" s="227">
        <f t="shared" si="2"/>
        <v>1312500</v>
      </c>
      <c r="I10" s="229">
        <v>150.0</v>
      </c>
      <c r="J10" s="221"/>
      <c r="K10" s="230">
        <f>Proforma!O13</f>
        <v>1537802.938</v>
      </c>
      <c r="L10" s="228">
        <f t="shared" si="3"/>
        <v>175.7489072</v>
      </c>
      <c r="M10" s="221"/>
      <c r="N10" s="221"/>
      <c r="O10" s="221"/>
      <c r="P10" s="221"/>
      <c r="Q10" s="221"/>
      <c r="R10" s="221"/>
      <c r="S10" s="221"/>
      <c r="T10" s="221"/>
      <c r="U10" s="221"/>
      <c r="V10" s="221"/>
      <c r="W10" s="221"/>
      <c r="X10" s="221"/>
      <c r="Y10" s="221"/>
      <c r="Z10" s="221"/>
      <c r="AA10" s="221"/>
    </row>
    <row r="11" ht="13.5" customHeight="1">
      <c r="A11" s="221"/>
      <c r="B11" s="232"/>
      <c r="C11" s="233">
        <f>SUM(C5:C10)</f>
        <v>52500</v>
      </c>
      <c r="D11" s="227"/>
      <c r="E11" s="227"/>
      <c r="F11" s="226"/>
      <c r="G11" s="227"/>
      <c r="H11" s="227"/>
      <c r="I11" s="226"/>
      <c r="J11" s="221"/>
      <c r="K11" s="227"/>
      <c r="L11" s="226"/>
      <c r="M11" s="221"/>
      <c r="N11" s="221"/>
      <c r="O11" s="221"/>
      <c r="P11" s="221"/>
      <c r="Q11" s="221"/>
      <c r="R11" s="221"/>
      <c r="S11" s="221"/>
      <c r="T11" s="221"/>
      <c r="U11" s="221"/>
      <c r="V11" s="221"/>
      <c r="W11" s="221"/>
      <c r="X11" s="221"/>
      <c r="Y11" s="221"/>
      <c r="Z11" s="221"/>
      <c r="AA11" s="221"/>
    </row>
    <row r="12" ht="13.5" customHeight="1">
      <c r="A12" s="221"/>
      <c r="B12" s="234" t="s">
        <v>208</v>
      </c>
      <c r="C12" s="234"/>
      <c r="D12" s="221"/>
      <c r="E12" s="235">
        <f>SUM(E6:E10)</f>
        <v>6562500</v>
      </c>
      <c r="F12" s="236">
        <f>E12/SUM($C$6:$C$7)</f>
        <v>375</v>
      </c>
      <c r="G12" s="221"/>
      <c r="H12" s="235">
        <f>SUM(H5:H10)</f>
        <v>20125000</v>
      </c>
      <c r="I12" s="235">
        <f t="shared" ref="I12:I18" si="6">H12/$C$11</f>
        <v>383.3333333</v>
      </c>
      <c r="J12" s="221"/>
      <c r="K12" s="235">
        <f>SUM(K5:K10)</f>
        <v>23579645.04</v>
      </c>
      <c r="L12" s="235">
        <f t="shared" ref="L12:L18" si="7">K12/$C$11</f>
        <v>449.1360961</v>
      </c>
      <c r="M12" s="221"/>
      <c r="N12" s="221"/>
      <c r="O12" s="221"/>
      <c r="P12" s="221"/>
      <c r="Q12" s="221"/>
      <c r="R12" s="221"/>
      <c r="S12" s="221"/>
      <c r="T12" s="221"/>
      <c r="U12" s="221"/>
      <c r="V12" s="221"/>
      <c r="W12" s="221"/>
      <c r="X12" s="221"/>
      <c r="Y12" s="221"/>
      <c r="Z12" s="221"/>
      <c r="AA12" s="221"/>
    </row>
    <row r="13" ht="13.5" customHeight="1">
      <c r="A13" s="221"/>
      <c r="B13" s="221" t="s">
        <v>209</v>
      </c>
      <c r="C13" s="237">
        <v>0.15</v>
      </c>
      <c r="D13" s="221"/>
      <c r="E13" s="238">
        <v>0.0</v>
      </c>
      <c r="F13" s="227"/>
      <c r="G13" s="221"/>
      <c r="H13" s="239">
        <f>H12*-C13</f>
        <v>-3018750</v>
      </c>
      <c r="I13" s="239">
        <f t="shared" si="6"/>
        <v>-57.5</v>
      </c>
      <c r="J13" s="221"/>
      <c r="K13" s="239">
        <f>K12*-C13</f>
        <v>-3536946.756</v>
      </c>
      <c r="L13" s="240">
        <f t="shared" si="7"/>
        <v>-67.37041441</v>
      </c>
      <c r="M13" s="221"/>
      <c r="N13" s="221"/>
      <c r="O13" s="221"/>
      <c r="P13" s="221"/>
      <c r="Q13" s="221"/>
      <c r="R13" s="221"/>
      <c r="S13" s="221"/>
      <c r="T13" s="221"/>
      <c r="U13" s="221"/>
      <c r="V13" s="221"/>
      <c r="W13" s="221"/>
      <c r="X13" s="221"/>
      <c r="Y13" s="221"/>
      <c r="Z13" s="221"/>
      <c r="AA13" s="221"/>
    </row>
    <row r="14" ht="13.5" customHeight="1">
      <c r="A14" s="221"/>
      <c r="B14" s="234" t="s">
        <v>210</v>
      </c>
      <c r="C14" s="234"/>
      <c r="D14" s="221"/>
      <c r="E14" s="241">
        <f>SUM(E12:E13)</f>
        <v>6562500</v>
      </c>
      <c r="F14" s="236">
        <f t="shared" ref="F14:F18" si="8">E14/SUM($C$6:$C$7)</f>
        <v>375</v>
      </c>
      <c r="G14" s="221"/>
      <c r="H14" s="241">
        <f>SUM(H12:H13)</f>
        <v>17106250</v>
      </c>
      <c r="I14" s="235">
        <f t="shared" si="6"/>
        <v>325.8333333</v>
      </c>
      <c r="J14" s="221"/>
      <c r="K14" s="241">
        <f>SUM(K12:K13)</f>
        <v>20042698.29</v>
      </c>
      <c r="L14" s="235">
        <f t="shared" si="7"/>
        <v>381.7656816</v>
      </c>
      <c r="M14" s="221"/>
      <c r="N14" s="221"/>
      <c r="O14" s="221"/>
      <c r="P14" s="221"/>
      <c r="Q14" s="221"/>
      <c r="R14" s="221"/>
      <c r="S14" s="221"/>
      <c r="T14" s="221"/>
      <c r="U14" s="221"/>
      <c r="V14" s="221"/>
      <c r="W14" s="221"/>
      <c r="X14" s="221"/>
      <c r="Y14" s="221"/>
      <c r="Z14" s="221"/>
      <c r="AA14" s="221"/>
    </row>
    <row r="15" ht="13.5" customHeight="1">
      <c r="A15" s="221"/>
      <c r="B15" s="221" t="s">
        <v>211</v>
      </c>
      <c r="C15" s="242">
        <f>OpEx!C48-OpEx!C38</f>
        <v>4.591904623</v>
      </c>
      <c r="D15" s="221"/>
      <c r="E15" s="227">
        <f>C15*-SUM(C6:C7)</f>
        <v>-80358.3309</v>
      </c>
      <c r="F15" s="228">
        <f t="shared" si="8"/>
        <v>-4.591904623</v>
      </c>
      <c r="G15" s="221"/>
      <c r="H15" s="228">
        <f>C15*-C11</f>
        <v>-241074.9927</v>
      </c>
      <c r="I15" s="228">
        <f t="shared" si="6"/>
        <v>-4.591904623</v>
      </c>
      <c r="J15" s="221"/>
      <c r="K15" s="228">
        <f>Proforma!O17</f>
        <v>-282457.7767</v>
      </c>
      <c r="L15" s="228">
        <f t="shared" si="7"/>
        <v>-5.380148128</v>
      </c>
      <c r="M15" s="221"/>
      <c r="N15" s="221"/>
      <c r="O15" s="221"/>
      <c r="P15" s="221"/>
      <c r="Q15" s="221"/>
      <c r="R15" s="221"/>
      <c r="S15" s="221"/>
      <c r="T15" s="221"/>
      <c r="U15" s="221"/>
      <c r="V15" s="221"/>
      <c r="W15" s="221"/>
      <c r="X15" s="221"/>
      <c r="Y15" s="221"/>
      <c r="Z15" s="221"/>
      <c r="AA15" s="221"/>
    </row>
    <row r="16" ht="13.5" customHeight="1">
      <c r="A16" s="221"/>
      <c r="B16" s="221" t="s">
        <v>212</v>
      </c>
      <c r="C16" s="243">
        <v>0.03</v>
      </c>
      <c r="D16" s="221"/>
      <c r="E16" s="227">
        <f t="shared" ref="E16:E17" si="9">$E$14*-C16</f>
        <v>-196875</v>
      </c>
      <c r="F16" s="228">
        <f t="shared" si="8"/>
        <v>-11.25</v>
      </c>
      <c r="G16" s="221"/>
      <c r="H16" s="227">
        <f t="shared" ref="H16:H17" si="10">$H$14*-C16</f>
        <v>-513187.5</v>
      </c>
      <c r="I16" s="228">
        <f t="shared" si="6"/>
        <v>-9.775</v>
      </c>
      <c r="J16" s="221"/>
      <c r="K16" s="227">
        <f>K14*-C16</f>
        <v>-601280.9486</v>
      </c>
      <c r="L16" s="228">
        <f t="shared" si="7"/>
        <v>-11.45297045</v>
      </c>
      <c r="M16" s="221"/>
      <c r="N16" s="221"/>
      <c r="O16" s="221"/>
      <c r="P16" s="221"/>
      <c r="Q16" s="221"/>
      <c r="R16" s="221"/>
      <c r="S16" s="221"/>
      <c r="T16" s="221"/>
      <c r="U16" s="221"/>
      <c r="V16" s="221"/>
      <c r="W16" s="221"/>
      <c r="X16" s="221"/>
      <c r="Y16" s="221"/>
      <c r="Z16" s="221"/>
      <c r="AA16" s="221"/>
    </row>
    <row r="17" ht="13.5" customHeight="1">
      <c r="A17" s="221"/>
      <c r="B17" s="221" t="s">
        <v>213</v>
      </c>
      <c r="C17" s="243">
        <v>0.25</v>
      </c>
      <c r="D17" s="221"/>
      <c r="E17" s="227">
        <f t="shared" si="9"/>
        <v>-1640625</v>
      </c>
      <c r="F17" s="228">
        <f t="shared" si="8"/>
        <v>-93.75</v>
      </c>
      <c r="G17" s="221"/>
      <c r="H17" s="227">
        <f t="shared" si="10"/>
        <v>-4276562.5</v>
      </c>
      <c r="I17" s="228">
        <f t="shared" si="6"/>
        <v>-81.45833333</v>
      </c>
      <c r="J17" s="221"/>
      <c r="K17" s="227">
        <f>K14*-C17</f>
        <v>-5010674.572</v>
      </c>
      <c r="L17" s="228">
        <f t="shared" si="7"/>
        <v>-95.44142041</v>
      </c>
      <c r="M17" s="221"/>
      <c r="N17" s="221"/>
      <c r="O17" s="221"/>
      <c r="P17" s="221"/>
      <c r="Q17" s="221"/>
      <c r="R17" s="221"/>
      <c r="S17" s="221"/>
      <c r="T17" s="221"/>
      <c r="U17" s="221"/>
      <c r="V17" s="221"/>
      <c r="W17" s="221"/>
      <c r="X17" s="221"/>
      <c r="Y17" s="221"/>
      <c r="Z17" s="221"/>
      <c r="AA17" s="221"/>
    </row>
    <row r="18" ht="13.5" customHeight="1">
      <c r="A18" s="221"/>
      <c r="B18" s="234" t="s">
        <v>214</v>
      </c>
      <c r="C18" s="234"/>
      <c r="D18" s="221"/>
      <c r="E18" s="235">
        <f>SUM(E14:E17)</f>
        <v>4644641.669</v>
      </c>
      <c r="F18" s="236">
        <f t="shared" si="8"/>
        <v>265.4080954</v>
      </c>
      <c r="G18" s="221"/>
      <c r="H18" s="235">
        <f>SUM(H14:H17)</f>
        <v>12075425.01</v>
      </c>
      <c r="I18" s="235">
        <f t="shared" si="6"/>
        <v>230.0080954</v>
      </c>
      <c r="J18" s="221"/>
      <c r="K18" s="235">
        <f>SUM(K14:K17)</f>
        <v>14148284.99</v>
      </c>
      <c r="L18" s="235">
        <f t="shared" si="7"/>
        <v>269.4911427</v>
      </c>
      <c r="M18" s="221"/>
      <c r="N18" s="221"/>
      <c r="O18" s="221"/>
      <c r="P18" s="221"/>
      <c r="Q18" s="221"/>
      <c r="R18" s="221"/>
      <c r="S18" s="221"/>
      <c r="T18" s="221"/>
      <c r="U18" s="221"/>
      <c r="V18" s="221"/>
      <c r="W18" s="221"/>
      <c r="X18" s="221"/>
      <c r="Y18" s="221"/>
      <c r="Z18" s="221"/>
      <c r="AA18" s="221"/>
    </row>
    <row r="19" ht="13.5" customHeight="1">
      <c r="A19" s="221"/>
      <c r="B19" s="221"/>
      <c r="C19" s="221"/>
      <c r="D19" s="221"/>
      <c r="E19" s="221"/>
      <c r="F19" s="221"/>
      <c r="G19" s="221"/>
      <c r="H19" s="221"/>
      <c r="I19" s="221"/>
      <c r="J19" s="221"/>
      <c r="K19" s="221"/>
      <c r="L19" s="221"/>
      <c r="M19" s="221"/>
      <c r="N19" s="221"/>
      <c r="O19" s="221"/>
      <c r="P19" s="221"/>
      <c r="Q19" s="221"/>
      <c r="R19" s="221"/>
      <c r="S19" s="221"/>
      <c r="T19" s="221"/>
      <c r="U19" s="221"/>
      <c r="V19" s="221"/>
      <c r="W19" s="221"/>
      <c r="X19" s="221"/>
      <c r="Y19" s="221"/>
      <c r="Z19" s="221"/>
      <c r="AA19" s="221"/>
    </row>
    <row r="20" ht="13.5" customHeight="1">
      <c r="A20" s="221"/>
      <c r="B20" s="221" t="s">
        <v>215</v>
      </c>
      <c r="C20" s="221"/>
      <c r="D20" s="221"/>
      <c r="E20" s="244">
        <f>0.0446</f>
        <v>0.0446</v>
      </c>
      <c r="F20" s="221"/>
      <c r="G20" s="221"/>
      <c r="H20" s="231">
        <f>T6</f>
        <v>0.0476</v>
      </c>
      <c r="I20" s="221"/>
      <c r="J20" s="221"/>
      <c r="K20" s="231">
        <f>Z6</f>
        <v>0.0536</v>
      </c>
      <c r="L20" s="221"/>
      <c r="M20" s="221"/>
      <c r="N20" s="221"/>
      <c r="O20" s="221"/>
      <c r="P20" s="221"/>
      <c r="Q20" s="221"/>
      <c r="R20" s="221"/>
      <c r="S20" s="221"/>
      <c r="T20" s="221"/>
      <c r="U20" s="221"/>
      <c r="V20" s="221"/>
      <c r="W20" s="221"/>
      <c r="X20" s="221"/>
      <c r="Y20" s="221"/>
      <c r="Z20" s="221"/>
      <c r="AA20" s="221"/>
    </row>
    <row r="21" ht="13.5" customHeight="1">
      <c r="A21" s="221"/>
      <c r="B21" s="234" t="s">
        <v>216</v>
      </c>
      <c r="C21" s="234"/>
      <c r="D21" s="221"/>
      <c r="E21" s="245">
        <f>E18/E20</f>
        <v>104139947.7</v>
      </c>
      <c r="F21" s="236">
        <f>E21/SUM($C$6:$C$7)</f>
        <v>5950.854156</v>
      </c>
      <c r="G21" s="221"/>
      <c r="H21" s="245">
        <f>H18/H20</f>
        <v>253685399.3</v>
      </c>
      <c r="I21" s="235">
        <f>H21/$C$11</f>
        <v>4832.102844</v>
      </c>
      <c r="J21" s="221"/>
      <c r="K21" s="245">
        <f>K18/K20</f>
        <v>263960540.8</v>
      </c>
      <c r="L21" s="235">
        <f>K21/$C$11</f>
        <v>5027.819826</v>
      </c>
      <c r="M21" s="221"/>
      <c r="N21" s="221"/>
      <c r="O21" s="221"/>
      <c r="P21" s="221"/>
      <c r="Q21" s="221"/>
      <c r="R21" s="221"/>
      <c r="S21" s="221"/>
      <c r="T21" s="221"/>
      <c r="U21" s="221"/>
      <c r="V21" s="221"/>
      <c r="W21" s="221"/>
      <c r="X21" s="221"/>
      <c r="Y21" s="221"/>
      <c r="Z21" s="221"/>
      <c r="AA21" s="221"/>
    </row>
    <row r="22" ht="13.5" customHeight="1">
      <c r="A22" s="221"/>
      <c r="B22" s="221"/>
      <c r="C22" s="221"/>
      <c r="D22" s="221"/>
      <c r="E22" s="221"/>
      <c r="F22" s="221"/>
      <c r="G22" s="221"/>
      <c r="H22" s="221"/>
      <c r="I22" s="221"/>
      <c r="J22" s="221"/>
      <c r="K22" s="221"/>
      <c r="L22" s="221"/>
      <c r="M22" s="221"/>
      <c r="N22" s="221"/>
      <c r="O22" s="221"/>
      <c r="P22" s="221"/>
      <c r="Q22" s="221"/>
      <c r="R22" s="221"/>
      <c r="S22" s="221"/>
      <c r="T22" s="221"/>
      <c r="U22" s="221"/>
      <c r="V22" s="221"/>
      <c r="W22" s="221"/>
      <c r="X22" s="221"/>
      <c r="Y22" s="221"/>
      <c r="Z22" s="221"/>
      <c r="AA22" s="221"/>
    </row>
    <row r="23" ht="13.5" customHeight="1">
      <c r="A23" s="221"/>
      <c r="B23" s="246" t="s">
        <v>217</v>
      </c>
      <c r="C23" s="221"/>
      <c r="D23" s="221"/>
      <c r="F23" s="221"/>
      <c r="G23" s="221"/>
      <c r="H23" s="247">
        <v>0.35</v>
      </c>
      <c r="I23" s="221"/>
      <c r="J23" s="221"/>
      <c r="K23" s="221"/>
      <c r="L23" s="221"/>
      <c r="M23" s="221"/>
      <c r="N23" s="221"/>
      <c r="O23" s="221"/>
      <c r="P23" s="221"/>
      <c r="Q23" s="221"/>
      <c r="R23" s="221"/>
      <c r="S23" s="221"/>
      <c r="T23" s="221"/>
      <c r="U23" s="221"/>
      <c r="V23" s="221"/>
      <c r="W23" s="221"/>
      <c r="X23" s="221"/>
      <c r="Y23" s="221"/>
      <c r="Z23" s="221"/>
      <c r="AA23" s="221"/>
    </row>
    <row r="24" ht="13.5" customHeight="1">
      <c r="A24" s="221"/>
      <c r="B24" s="246" t="s">
        <v>218</v>
      </c>
      <c r="C24" s="221"/>
      <c r="D24" s="221"/>
      <c r="F24" s="221"/>
      <c r="G24" s="221"/>
      <c r="H24" s="248">
        <f>H21/(1+H23)</f>
        <v>187915110.6</v>
      </c>
      <c r="I24" s="221"/>
      <c r="J24" s="221"/>
      <c r="K24" s="221"/>
      <c r="L24" s="221"/>
      <c r="M24" s="221"/>
      <c r="N24" s="221"/>
      <c r="O24" s="221"/>
      <c r="P24" s="221"/>
      <c r="Q24" s="221"/>
      <c r="R24" s="221"/>
      <c r="S24" s="221"/>
      <c r="T24" s="221"/>
      <c r="U24" s="221"/>
      <c r="V24" s="221"/>
      <c r="W24" s="221"/>
      <c r="X24" s="221"/>
      <c r="Y24" s="221"/>
      <c r="Z24" s="221"/>
      <c r="AA24" s="221"/>
    </row>
    <row r="25" ht="13.5" customHeight="1">
      <c r="A25" s="221"/>
      <c r="B25" s="246" t="s">
        <v>219</v>
      </c>
      <c r="C25" s="221"/>
      <c r="D25" s="221"/>
      <c r="F25" s="221"/>
      <c r="G25" s="221"/>
      <c r="H25" s="231">
        <f>H18/H24</f>
        <v>0.06426</v>
      </c>
      <c r="I25" s="221"/>
      <c r="J25" s="221"/>
      <c r="K25" s="221"/>
      <c r="L25" s="221"/>
      <c r="M25" s="221"/>
      <c r="N25" s="221"/>
      <c r="O25" s="221"/>
      <c r="P25" s="221"/>
      <c r="Q25" s="221"/>
      <c r="R25" s="221"/>
      <c r="S25" s="221"/>
      <c r="T25" s="221"/>
      <c r="U25" s="221"/>
      <c r="V25" s="221"/>
      <c r="W25" s="221"/>
      <c r="X25" s="221"/>
      <c r="Y25" s="221"/>
      <c r="Z25" s="221"/>
      <c r="AA25" s="221"/>
    </row>
    <row r="26" ht="13.5" customHeight="1">
      <c r="A26" s="221"/>
      <c r="B26" s="221"/>
      <c r="C26" s="221"/>
      <c r="D26" s="221"/>
      <c r="E26" s="221"/>
      <c r="F26" s="221"/>
      <c r="G26" s="221"/>
      <c r="H26" s="221"/>
      <c r="I26" s="221"/>
      <c r="J26" s="221"/>
      <c r="K26" s="221"/>
      <c r="L26" s="221"/>
      <c r="M26" s="221"/>
      <c r="N26" s="221"/>
      <c r="O26" s="221"/>
      <c r="P26" s="221"/>
      <c r="Q26" s="221"/>
      <c r="R26" s="221"/>
      <c r="S26" s="221"/>
      <c r="T26" s="221"/>
      <c r="U26" s="221"/>
      <c r="V26" s="221"/>
      <c r="W26" s="221"/>
      <c r="X26" s="221"/>
      <c r="Y26" s="221"/>
      <c r="Z26" s="221"/>
      <c r="AA26" s="221"/>
    </row>
    <row r="27" ht="13.5" customHeight="1">
      <c r="A27" s="221"/>
      <c r="B27" s="221"/>
      <c r="C27" s="221"/>
      <c r="D27" s="221"/>
      <c r="E27" s="249" t="s">
        <v>220</v>
      </c>
      <c r="G27" s="221"/>
      <c r="H27" s="249" t="s">
        <v>221</v>
      </c>
      <c r="J27" s="221"/>
      <c r="K27" s="221"/>
      <c r="L27" s="221"/>
      <c r="M27" s="221"/>
      <c r="N27" s="221"/>
      <c r="O27" s="221"/>
      <c r="P27" s="221"/>
      <c r="Q27" s="221"/>
      <c r="R27" s="221"/>
      <c r="S27" s="221"/>
      <c r="T27" s="221"/>
      <c r="U27" s="221"/>
      <c r="V27" s="221"/>
      <c r="W27" s="221"/>
      <c r="X27" s="221"/>
      <c r="Y27" s="221"/>
      <c r="Z27" s="221"/>
      <c r="AA27" s="221"/>
    </row>
    <row r="28" ht="13.5" customHeight="1">
      <c r="A28" s="221"/>
      <c r="B28" s="221" t="s">
        <v>222</v>
      </c>
      <c r="C28" s="221"/>
      <c r="D28" s="221"/>
      <c r="E28" s="221" t="s">
        <v>223</v>
      </c>
      <c r="F28" s="250">
        <f>C11</f>
        <v>52500</v>
      </c>
      <c r="G28" s="221"/>
      <c r="H28" s="221" t="s">
        <v>223</v>
      </c>
      <c r="I28" s="227">
        <f>C11</f>
        <v>52500</v>
      </c>
      <c r="J28" s="221"/>
      <c r="K28" s="221"/>
      <c r="L28" s="221"/>
      <c r="M28" s="221"/>
      <c r="N28" s="221"/>
      <c r="O28" s="221"/>
      <c r="P28" s="221"/>
      <c r="Q28" s="221"/>
      <c r="R28" s="221"/>
      <c r="S28" s="221"/>
      <c r="T28" s="221"/>
      <c r="U28" s="221"/>
      <c r="V28" s="221"/>
      <c r="W28" s="221"/>
      <c r="X28" s="221"/>
      <c r="Y28" s="221"/>
      <c r="Z28" s="221"/>
      <c r="AA28" s="221"/>
    </row>
    <row r="29" ht="13.5" customHeight="1">
      <c r="A29" s="221"/>
      <c r="B29" s="221" t="s">
        <v>224</v>
      </c>
      <c r="C29" s="221"/>
      <c r="D29" s="221"/>
      <c r="E29" s="251"/>
      <c r="F29" s="228"/>
      <c r="G29" s="221"/>
      <c r="H29" s="251">
        <v>6.4764948E7</v>
      </c>
      <c r="I29" s="228"/>
      <c r="J29" s="221"/>
      <c r="K29" s="221"/>
      <c r="L29" s="221"/>
      <c r="M29" s="221"/>
      <c r="N29" s="221"/>
      <c r="O29" s="221"/>
      <c r="P29" s="221"/>
      <c r="Q29" s="221"/>
      <c r="R29" s="221"/>
      <c r="S29" s="221"/>
      <c r="T29" s="221"/>
      <c r="U29" s="221"/>
      <c r="V29" s="221"/>
      <c r="W29" s="221"/>
      <c r="X29" s="221"/>
      <c r="Y29" s="221"/>
      <c r="Z29" s="221"/>
      <c r="AA29" s="221"/>
    </row>
    <row r="30" ht="13.5" customHeight="1">
      <c r="A30" s="221"/>
      <c r="B30" s="221" t="s">
        <v>225</v>
      </c>
      <c r="C30" s="221"/>
      <c r="D30" s="221"/>
      <c r="E30" s="227">
        <f t="shared" ref="E30:E32" si="11">F30*$I$28</f>
        <v>26250000</v>
      </c>
      <c r="F30" s="229">
        <v>500.0</v>
      </c>
      <c r="G30" s="221"/>
      <c r="H30" s="227">
        <f t="shared" ref="H30:H32" si="12">I30*$I$28</f>
        <v>26250000</v>
      </c>
      <c r="I30" s="229">
        <v>500.0</v>
      </c>
      <c r="J30" s="221"/>
      <c r="K30" s="221"/>
      <c r="L30" s="221"/>
      <c r="M30" s="221"/>
      <c r="N30" s="221"/>
      <c r="O30" s="221"/>
      <c r="P30" s="221"/>
      <c r="Q30" s="221"/>
      <c r="R30" s="221"/>
      <c r="S30" s="221"/>
      <c r="T30" s="221"/>
      <c r="U30" s="221"/>
      <c r="V30" s="221"/>
      <c r="W30" s="221"/>
      <c r="X30" s="221"/>
      <c r="Y30" s="221"/>
      <c r="Z30" s="221"/>
      <c r="AA30" s="221"/>
    </row>
    <row r="31" ht="13.5" customHeight="1">
      <c r="A31" s="221"/>
      <c r="B31" s="221" t="s">
        <v>226</v>
      </c>
      <c r="C31" s="221"/>
      <c r="D31" s="221"/>
      <c r="E31" s="227">
        <f t="shared" si="11"/>
        <v>10500000</v>
      </c>
      <c r="F31" s="229">
        <v>200.0</v>
      </c>
      <c r="G31" s="221"/>
      <c r="H31" s="227">
        <f t="shared" si="12"/>
        <v>10500000</v>
      </c>
      <c r="I31" s="229">
        <v>200.0</v>
      </c>
      <c r="J31" s="221"/>
      <c r="K31" s="221"/>
      <c r="L31" s="221"/>
      <c r="M31" s="221"/>
      <c r="N31" s="221"/>
      <c r="O31" s="221"/>
      <c r="P31" s="221"/>
      <c r="Q31" s="221"/>
      <c r="R31" s="221"/>
      <c r="S31" s="221"/>
      <c r="T31" s="221"/>
      <c r="U31" s="221"/>
      <c r="V31" s="221"/>
      <c r="W31" s="221"/>
      <c r="X31" s="221"/>
      <c r="Y31" s="221"/>
      <c r="Z31" s="221"/>
      <c r="AA31" s="221"/>
    </row>
    <row r="32" ht="13.5" customHeight="1">
      <c r="A32" s="221"/>
      <c r="B32" s="221" t="s">
        <v>227</v>
      </c>
      <c r="C32" s="221"/>
      <c r="D32" s="221"/>
      <c r="E32" s="227">
        <f t="shared" si="11"/>
        <v>2625000</v>
      </c>
      <c r="F32" s="229">
        <v>50.0</v>
      </c>
      <c r="G32" s="221"/>
      <c r="H32" s="227">
        <f t="shared" si="12"/>
        <v>2625000</v>
      </c>
      <c r="I32" s="229">
        <v>50.0</v>
      </c>
      <c r="J32" s="221"/>
      <c r="K32" s="221"/>
      <c r="L32" s="221"/>
      <c r="M32" s="221"/>
      <c r="N32" s="221"/>
      <c r="O32" s="221"/>
      <c r="P32" s="221"/>
      <c r="Q32" s="221"/>
      <c r="R32" s="221"/>
      <c r="S32" s="221"/>
      <c r="T32" s="221"/>
      <c r="U32" s="221"/>
      <c r="V32" s="221"/>
      <c r="W32" s="221"/>
      <c r="X32" s="221"/>
      <c r="Y32" s="221"/>
      <c r="Z32" s="221"/>
      <c r="AA32" s="221"/>
    </row>
    <row r="33" ht="13.5" customHeight="1">
      <c r="A33" s="221"/>
      <c r="B33" s="234" t="s">
        <v>228</v>
      </c>
      <c r="C33" s="234"/>
      <c r="D33" s="221"/>
      <c r="E33" s="245">
        <f t="shared" ref="E33:F33" si="13">SUM(E29:E32)</f>
        <v>39375000</v>
      </c>
      <c r="F33" s="235">
        <f t="shared" si="13"/>
        <v>750</v>
      </c>
      <c r="G33" s="221"/>
      <c r="H33" s="245">
        <f t="shared" ref="H33:I33" si="14">SUM(H29:H32)</f>
        <v>104139948</v>
      </c>
      <c r="I33" s="235">
        <f t="shared" si="14"/>
        <v>750</v>
      </c>
      <c r="J33" s="221"/>
      <c r="K33" s="221"/>
      <c r="L33" s="221"/>
      <c r="M33" s="221"/>
      <c r="N33" s="221"/>
      <c r="O33" s="221"/>
      <c r="P33" s="221"/>
      <c r="Q33" s="221"/>
      <c r="R33" s="221"/>
      <c r="S33" s="221"/>
      <c r="T33" s="221"/>
      <c r="U33" s="221"/>
      <c r="V33" s="221"/>
      <c r="W33" s="221"/>
      <c r="X33" s="221"/>
      <c r="Y33" s="221"/>
      <c r="Z33" s="221"/>
      <c r="AA33" s="221"/>
    </row>
    <row r="34" ht="13.5" customHeight="1">
      <c r="A34" s="221"/>
      <c r="B34" s="221"/>
      <c r="C34" s="221"/>
      <c r="D34" s="221"/>
      <c r="E34" s="221"/>
      <c r="F34" s="221"/>
      <c r="G34" s="221"/>
      <c r="H34" s="221"/>
      <c r="I34" s="221"/>
      <c r="J34" s="221"/>
      <c r="K34" s="221"/>
      <c r="L34" s="221"/>
      <c r="M34" s="221"/>
      <c r="N34" s="221"/>
      <c r="O34" s="221"/>
      <c r="P34" s="221"/>
      <c r="Q34" s="221"/>
      <c r="R34" s="221"/>
      <c r="S34" s="221"/>
      <c r="T34" s="221"/>
      <c r="U34" s="221"/>
      <c r="V34" s="221"/>
      <c r="W34" s="221"/>
      <c r="X34" s="221"/>
      <c r="Y34" s="221"/>
      <c r="Z34" s="221"/>
      <c r="AA34" s="221"/>
    </row>
    <row r="35" ht="13.5" customHeight="1">
      <c r="A35" s="221"/>
      <c r="B35" s="221" t="s">
        <v>229</v>
      </c>
      <c r="C35" s="221"/>
      <c r="D35" s="221"/>
      <c r="E35" s="221"/>
      <c r="F35" s="221"/>
      <c r="G35" s="221"/>
      <c r="H35" s="221"/>
      <c r="I35" s="221"/>
      <c r="J35" s="221"/>
      <c r="K35" s="221"/>
      <c r="L35" s="221"/>
      <c r="M35" s="221"/>
      <c r="N35" s="221"/>
      <c r="O35" s="221"/>
      <c r="P35" s="221"/>
      <c r="Q35" s="221"/>
      <c r="R35" s="221"/>
      <c r="S35" s="221"/>
      <c r="T35" s="221"/>
      <c r="U35" s="221"/>
      <c r="V35" s="221"/>
      <c r="W35" s="221"/>
      <c r="X35" s="221"/>
      <c r="Y35" s="221"/>
      <c r="Z35" s="221"/>
      <c r="AA35" s="221"/>
    </row>
    <row r="36" ht="13.5" customHeight="1">
      <c r="A36" s="221"/>
      <c r="B36" s="221" t="s">
        <v>230</v>
      </c>
      <c r="C36" s="221"/>
      <c r="D36" s="221"/>
      <c r="E36" s="227">
        <f>E33*F36</f>
        <v>19687500</v>
      </c>
      <c r="F36" s="243">
        <f>1-F37</f>
        <v>0.5</v>
      </c>
      <c r="G36" s="221"/>
      <c r="H36" s="227">
        <f>H33*I36</f>
        <v>52069974</v>
      </c>
      <c r="I36" s="243">
        <f>1-I37</f>
        <v>0.5</v>
      </c>
      <c r="J36" s="221"/>
      <c r="K36" s="221"/>
      <c r="L36" s="221"/>
      <c r="M36" s="221"/>
      <c r="N36" s="221"/>
      <c r="O36" s="221"/>
      <c r="P36" s="221"/>
      <c r="Q36" s="221"/>
      <c r="R36" s="221"/>
      <c r="S36" s="221"/>
      <c r="T36" s="221"/>
      <c r="U36" s="221"/>
      <c r="V36" s="221"/>
      <c r="W36" s="221"/>
      <c r="X36" s="221"/>
      <c r="Y36" s="221"/>
      <c r="Z36" s="221"/>
      <c r="AA36" s="221"/>
    </row>
    <row r="37" ht="13.5" customHeight="1">
      <c r="A37" s="221"/>
      <c r="B37" s="221" t="s">
        <v>231</v>
      </c>
      <c r="C37" s="221"/>
      <c r="D37" s="221"/>
      <c r="E37" s="227">
        <f>E33*F37</f>
        <v>19687500</v>
      </c>
      <c r="F37" s="237">
        <v>0.5</v>
      </c>
      <c r="G37" s="221"/>
      <c r="H37" s="227">
        <f>H33*I37</f>
        <v>52069974</v>
      </c>
      <c r="I37" s="237">
        <v>0.5</v>
      </c>
      <c r="J37" s="221"/>
      <c r="K37" s="221"/>
      <c r="L37" s="221"/>
      <c r="M37" s="221"/>
      <c r="N37" s="221"/>
      <c r="O37" s="221"/>
      <c r="P37" s="221"/>
      <c r="Q37" s="221"/>
      <c r="R37" s="221"/>
      <c r="S37" s="221"/>
      <c r="T37" s="221"/>
      <c r="U37" s="221"/>
      <c r="V37" s="221"/>
      <c r="W37" s="221"/>
      <c r="X37" s="221"/>
      <c r="Y37" s="221"/>
      <c r="Z37" s="221"/>
      <c r="AA37" s="221"/>
    </row>
    <row r="38" ht="13.5" customHeight="1">
      <c r="A38" s="221"/>
      <c r="B38" s="221" t="s">
        <v>222</v>
      </c>
      <c r="C38" s="221"/>
      <c r="D38" s="221"/>
      <c r="E38" s="252">
        <f>SUM(E36:E37)</f>
        <v>39375000</v>
      </c>
      <c r="F38" s="221"/>
      <c r="G38" s="221"/>
      <c r="H38" s="252">
        <f>SUM(H36:H37)</f>
        <v>104139948</v>
      </c>
      <c r="I38" s="221"/>
      <c r="J38" s="221"/>
      <c r="K38" s="221"/>
      <c r="L38" s="221"/>
      <c r="M38" s="221"/>
      <c r="N38" s="221"/>
      <c r="O38" s="221"/>
      <c r="P38" s="221"/>
      <c r="Q38" s="221"/>
      <c r="R38" s="221"/>
      <c r="S38" s="221"/>
      <c r="T38" s="221"/>
      <c r="U38" s="221"/>
      <c r="V38" s="221"/>
      <c r="W38" s="221"/>
      <c r="X38" s="221"/>
      <c r="Y38" s="221"/>
      <c r="Z38" s="221"/>
      <c r="AA38" s="221"/>
    </row>
    <row r="39" ht="13.5" customHeight="1">
      <c r="A39" s="221"/>
      <c r="B39" s="221"/>
      <c r="C39" s="221"/>
      <c r="D39" s="221"/>
      <c r="E39" s="221"/>
      <c r="F39" s="221"/>
      <c r="G39" s="221"/>
      <c r="H39" s="221"/>
      <c r="I39" s="221"/>
      <c r="J39" s="221"/>
      <c r="K39" s="221"/>
      <c r="L39" s="221"/>
      <c r="M39" s="221"/>
      <c r="N39" s="221"/>
      <c r="O39" s="221"/>
      <c r="P39" s="221"/>
      <c r="Q39" s="221"/>
      <c r="R39" s="221"/>
      <c r="S39" s="221"/>
      <c r="T39" s="221"/>
      <c r="U39" s="221"/>
      <c r="V39" s="221"/>
      <c r="W39" s="221"/>
      <c r="X39" s="221"/>
      <c r="Y39" s="221"/>
      <c r="Z39" s="221"/>
      <c r="AA39" s="221"/>
    </row>
    <row r="40" ht="13.5" customHeight="1">
      <c r="A40" s="221"/>
      <c r="B40" s="221"/>
      <c r="C40" s="221"/>
      <c r="D40" s="221"/>
      <c r="E40" s="221"/>
      <c r="F40" s="221"/>
      <c r="G40" s="221"/>
      <c r="H40" s="221"/>
      <c r="I40" s="221"/>
      <c r="J40" s="221"/>
      <c r="K40" s="221"/>
      <c r="L40" s="221"/>
      <c r="M40" s="221"/>
      <c r="N40" s="221"/>
      <c r="O40" s="221"/>
      <c r="P40" s="221"/>
      <c r="Q40" s="221"/>
      <c r="R40" s="221"/>
      <c r="S40" s="221"/>
      <c r="T40" s="221"/>
      <c r="U40" s="221"/>
      <c r="V40" s="221"/>
      <c r="W40" s="221"/>
      <c r="X40" s="221"/>
      <c r="Y40" s="221"/>
      <c r="Z40" s="221"/>
      <c r="AA40" s="221"/>
    </row>
    <row r="41" ht="13.5" customHeight="1">
      <c r="A41" s="221"/>
      <c r="B41" s="246" t="s">
        <v>232</v>
      </c>
      <c r="C41" s="221"/>
      <c r="D41" s="221"/>
      <c r="E41" s="231">
        <f>E37/$E$21</f>
        <v>0.1890484913</v>
      </c>
      <c r="F41" s="231"/>
      <c r="G41" s="231"/>
      <c r="H41" s="231">
        <f>H37/$E$21</f>
        <v>0.5000000013</v>
      </c>
      <c r="I41" s="221"/>
      <c r="J41" s="221"/>
      <c r="K41" s="221"/>
      <c r="L41" s="221"/>
      <c r="M41" s="221"/>
      <c r="N41" s="221"/>
      <c r="O41" s="221"/>
      <c r="P41" s="221"/>
      <c r="Q41" s="221"/>
      <c r="R41" s="221"/>
      <c r="S41" s="221"/>
      <c r="T41" s="221"/>
      <c r="U41" s="221"/>
      <c r="V41" s="221"/>
      <c r="W41" s="221"/>
      <c r="X41" s="221"/>
      <c r="Y41" s="221"/>
      <c r="Z41" s="221"/>
      <c r="AA41" s="221"/>
    </row>
    <row r="42" ht="13.5" customHeight="1">
      <c r="A42" s="221"/>
      <c r="B42" s="221"/>
      <c r="C42" s="221"/>
      <c r="D42" s="221"/>
      <c r="E42" s="221"/>
      <c r="F42" s="221"/>
      <c r="G42" s="221"/>
      <c r="H42" s="221"/>
      <c r="I42" s="221"/>
      <c r="J42" s="221"/>
      <c r="K42" s="221"/>
      <c r="L42" s="221"/>
      <c r="M42" s="221"/>
      <c r="N42" s="221"/>
      <c r="O42" s="221"/>
      <c r="P42" s="221"/>
      <c r="Q42" s="221"/>
      <c r="R42" s="221"/>
      <c r="S42" s="221"/>
      <c r="T42" s="221"/>
      <c r="U42" s="221"/>
      <c r="V42" s="221"/>
      <c r="W42" s="221"/>
      <c r="X42" s="221"/>
      <c r="Y42" s="221"/>
      <c r="Z42" s="221"/>
      <c r="AA42" s="221"/>
    </row>
    <row r="43" ht="13.5" customHeight="1">
      <c r="A43" s="221"/>
      <c r="B43" s="221"/>
      <c r="C43" s="221"/>
      <c r="D43" s="221"/>
      <c r="E43" s="221"/>
      <c r="F43" s="221"/>
      <c r="G43" s="221"/>
      <c r="H43" s="221"/>
      <c r="I43" s="221"/>
      <c r="J43" s="221"/>
      <c r="K43" s="221"/>
      <c r="L43" s="221"/>
      <c r="M43" s="221"/>
      <c r="N43" s="221"/>
      <c r="O43" s="221"/>
      <c r="P43" s="221"/>
      <c r="Q43" s="221"/>
      <c r="R43" s="221"/>
      <c r="S43" s="221"/>
      <c r="T43" s="221"/>
      <c r="U43" s="221"/>
      <c r="V43" s="221"/>
      <c r="W43" s="221"/>
      <c r="X43" s="221"/>
      <c r="Y43" s="221"/>
      <c r="Z43" s="221"/>
      <c r="AA43" s="221"/>
    </row>
    <row r="44" ht="13.5" customHeight="1">
      <c r="A44" s="221"/>
      <c r="B44" s="221"/>
      <c r="C44" s="221"/>
      <c r="D44" s="221"/>
      <c r="E44" s="221"/>
      <c r="F44" s="221"/>
      <c r="G44" s="221"/>
      <c r="H44" s="221"/>
      <c r="I44" s="221"/>
      <c r="J44" s="221"/>
      <c r="K44" s="221"/>
      <c r="L44" s="221"/>
      <c r="M44" s="221"/>
      <c r="N44" s="221"/>
      <c r="O44" s="221"/>
      <c r="P44" s="221"/>
      <c r="Q44" s="221"/>
      <c r="R44" s="221"/>
      <c r="S44" s="221"/>
      <c r="T44" s="221"/>
      <c r="U44" s="221"/>
      <c r="V44" s="221"/>
      <c r="W44" s="221"/>
      <c r="X44" s="221"/>
      <c r="Y44" s="221"/>
      <c r="Z44" s="221"/>
      <c r="AA44" s="221"/>
    </row>
    <row r="45" ht="13.5" customHeight="1">
      <c r="A45" s="221"/>
      <c r="B45" s="221"/>
      <c r="C45" s="221"/>
      <c r="D45" s="221"/>
      <c r="E45" s="221"/>
      <c r="F45" s="221"/>
      <c r="G45" s="221"/>
      <c r="H45" s="221"/>
      <c r="I45" s="221"/>
      <c r="J45" s="221"/>
      <c r="K45" s="221"/>
      <c r="L45" s="221"/>
      <c r="M45" s="221"/>
      <c r="N45" s="221"/>
      <c r="O45" s="221"/>
      <c r="P45" s="221"/>
      <c r="Q45" s="221"/>
      <c r="R45" s="221"/>
      <c r="S45" s="221"/>
      <c r="T45" s="221"/>
      <c r="U45" s="221"/>
      <c r="V45" s="221"/>
      <c r="W45" s="221"/>
      <c r="X45" s="221"/>
      <c r="Y45" s="221"/>
      <c r="Z45" s="221"/>
      <c r="AA45" s="221"/>
    </row>
    <row r="46" ht="13.5" customHeight="1">
      <c r="A46" s="221"/>
      <c r="B46" s="221"/>
      <c r="C46" s="221"/>
      <c r="D46" s="221"/>
      <c r="E46" s="221"/>
      <c r="F46" s="221"/>
      <c r="G46" s="221"/>
      <c r="H46" s="221"/>
      <c r="I46" s="221"/>
      <c r="J46" s="221"/>
      <c r="K46" s="221"/>
      <c r="L46" s="221"/>
      <c r="M46" s="221"/>
      <c r="N46" s="221"/>
      <c r="O46" s="221"/>
      <c r="P46" s="221"/>
      <c r="Q46" s="221"/>
      <c r="R46" s="221"/>
      <c r="S46" s="221"/>
      <c r="T46" s="221"/>
      <c r="U46" s="221"/>
      <c r="V46" s="221"/>
      <c r="W46" s="221"/>
      <c r="X46" s="221"/>
      <c r="Y46" s="221"/>
      <c r="Z46" s="221"/>
      <c r="AA46" s="221"/>
    </row>
    <row r="47" ht="13.5" customHeight="1">
      <c r="A47" s="221"/>
      <c r="B47" s="221"/>
      <c r="C47" s="221"/>
      <c r="D47" s="221"/>
      <c r="E47" s="221"/>
      <c r="F47" s="221"/>
      <c r="G47" s="221"/>
      <c r="H47" s="221"/>
      <c r="I47" s="221"/>
      <c r="J47" s="221"/>
      <c r="K47" s="221"/>
      <c r="L47" s="221"/>
      <c r="M47" s="221"/>
      <c r="N47" s="221"/>
      <c r="O47" s="221"/>
      <c r="P47" s="221"/>
      <c r="Q47" s="221"/>
      <c r="R47" s="221"/>
      <c r="S47" s="221"/>
      <c r="T47" s="221"/>
      <c r="U47" s="221"/>
      <c r="V47" s="221"/>
      <c r="W47" s="221"/>
      <c r="X47" s="221"/>
      <c r="Y47" s="221"/>
      <c r="Z47" s="221"/>
      <c r="AA47" s="221"/>
    </row>
    <row r="48" ht="13.5" customHeight="1">
      <c r="A48" s="221"/>
      <c r="B48" s="221"/>
      <c r="C48" s="221"/>
      <c r="D48" s="221"/>
      <c r="E48" s="221"/>
      <c r="F48" s="221"/>
      <c r="G48" s="221"/>
      <c r="H48" s="221"/>
      <c r="I48" s="221"/>
      <c r="J48" s="221"/>
      <c r="K48" s="221"/>
      <c r="L48" s="221"/>
      <c r="M48" s="221"/>
      <c r="N48" s="221"/>
      <c r="O48" s="221"/>
      <c r="P48" s="221"/>
      <c r="Q48" s="221"/>
      <c r="R48" s="221"/>
      <c r="S48" s="221"/>
      <c r="T48" s="221"/>
      <c r="U48" s="221"/>
      <c r="V48" s="221"/>
      <c r="W48" s="221"/>
      <c r="X48" s="221"/>
      <c r="Y48" s="221"/>
      <c r="Z48" s="221"/>
      <c r="AA48" s="221"/>
    </row>
    <row r="49" ht="13.5" customHeight="1">
      <c r="A49" s="221"/>
      <c r="B49" s="221"/>
      <c r="C49" s="221"/>
      <c r="D49" s="221"/>
      <c r="E49" s="221"/>
      <c r="F49" s="221"/>
      <c r="G49" s="221"/>
      <c r="H49" s="221"/>
      <c r="I49" s="221"/>
      <c r="J49" s="221"/>
      <c r="K49" s="221"/>
      <c r="L49" s="221"/>
      <c r="M49" s="221"/>
      <c r="N49" s="221"/>
      <c r="O49" s="221"/>
      <c r="P49" s="221"/>
      <c r="Q49" s="221"/>
      <c r="R49" s="221"/>
      <c r="S49" s="221"/>
      <c r="T49" s="221"/>
      <c r="U49" s="221"/>
      <c r="V49" s="221"/>
      <c r="W49" s="221"/>
      <c r="X49" s="221"/>
      <c r="Y49" s="221"/>
      <c r="Z49" s="221"/>
      <c r="AA49" s="221"/>
    </row>
    <row r="50" ht="13.5" customHeight="1">
      <c r="A50" s="221"/>
      <c r="B50" s="221"/>
      <c r="C50" s="221"/>
      <c r="D50" s="221"/>
      <c r="E50" s="221"/>
      <c r="F50" s="221"/>
      <c r="G50" s="221"/>
      <c r="H50" s="221"/>
      <c r="I50" s="221"/>
      <c r="J50" s="221"/>
      <c r="K50" s="221"/>
      <c r="L50" s="221"/>
      <c r="M50" s="221"/>
      <c r="N50" s="221"/>
      <c r="O50" s="221"/>
      <c r="P50" s="221"/>
      <c r="Q50" s="221"/>
      <c r="R50" s="221"/>
      <c r="S50" s="221"/>
      <c r="T50" s="221"/>
      <c r="U50" s="221"/>
      <c r="V50" s="221"/>
      <c r="W50" s="221"/>
      <c r="X50" s="221"/>
      <c r="Y50" s="221"/>
      <c r="Z50" s="221"/>
      <c r="AA50" s="221"/>
    </row>
    <row r="51" ht="13.5" customHeight="1">
      <c r="A51" s="221"/>
      <c r="B51" s="221"/>
      <c r="C51" s="221"/>
      <c r="D51" s="221"/>
      <c r="E51" s="221"/>
      <c r="F51" s="221"/>
      <c r="G51" s="221"/>
      <c r="H51" s="221"/>
      <c r="I51" s="221"/>
      <c r="J51" s="221"/>
      <c r="K51" s="221"/>
      <c r="L51" s="221"/>
      <c r="M51" s="221"/>
      <c r="N51" s="221"/>
      <c r="O51" s="221"/>
      <c r="P51" s="221"/>
      <c r="Q51" s="221"/>
      <c r="R51" s="221"/>
      <c r="S51" s="221"/>
      <c r="T51" s="221"/>
      <c r="U51" s="221"/>
      <c r="V51" s="221"/>
      <c r="W51" s="221"/>
      <c r="X51" s="221"/>
      <c r="Y51" s="221"/>
      <c r="Z51" s="221"/>
      <c r="AA51" s="221"/>
    </row>
    <row r="52" ht="13.5" customHeight="1">
      <c r="A52" s="221"/>
      <c r="B52" s="221"/>
      <c r="C52" s="221"/>
      <c r="D52" s="221"/>
      <c r="E52" s="221"/>
      <c r="F52" s="221"/>
      <c r="G52" s="221"/>
      <c r="H52" s="221"/>
      <c r="I52" s="221"/>
      <c r="J52" s="221"/>
      <c r="K52" s="221"/>
      <c r="L52" s="221"/>
      <c r="M52" s="221"/>
      <c r="N52" s="221"/>
      <c r="O52" s="221"/>
      <c r="P52" s="221"/>
      <c r="Q52" s="221"/>
      <c r="R52" s="221"/>
      <c r="S52" s="221"/>
      <c r="T52" s="221"/>
      <c r="U52" s="221"/>
      <c r="V52" s="221"/>
      <c r="W52" s="221"/>
      <c r="X52" s="221"/>
      <c r="Y52" s="221"/>
      <c r="Z52" s="221"/>
      <c r="AA52" s="221"/>
    </row>
    <row r="53" ht="13.5" customHeight="1">
      <c r="A53" s="221"/>
      <c r="B53" s="221"/>
      <c r="C53" s="221"/>
      <c r="D53" s="221"/>
      <c r="E53" s="221"/>
      <c r="F53" s="221"/>
      <c r="G53" s="221"/>
      <c r="H53" s="221"/>
      <c r="I53" s="221"/>
      <c r="J53" s="221"/>
      <c r="K53" s="221"/>
      <c r="L53" s="221"/>
      <c r="M53" s="221"/>
      <c r="N53" s="221"/>
      <c r="O53" s="221"/>
      <c r="P53" s="221"/>
      <c r="Q53" s="221"/>
      <c r="R53" s="221"/>
      <c r="S53" s="221"/>
      <c r="T53" s="221"/>
      <c r="U53" s="221"/>
      <c r="V53" s="221"/>
      <c r="W53" s="221"/>
      <c r="X53" s="221"/>
      <c r="Y53" s="221"/>
      <c r="Z53" s="221"/>
      <c r="AA53" s="221"/>
    </row>
    <row r="54" ht="13.5" customHeight="1">
      <c r="A54" s="221"/>
      <c r="B54" s="221"/>
      <c r="C54" s="221"/>
      <c r="D54" s="221"/>
      <c r="E54" s="221"/>
      <c r="F54" s="221"/>
      <c r="G54" s="221"/>
      <c r="H54" s="221"/>
      <c r="I54" s="221"/>
      <c r="J54" s="221"/>
      <c r="K54" s="221"/>
      <c r="L54" s="221"/>
      <c r="M54" s="221"/>
      <c r="N54" s="221"/>
      <c r="O54" s="221"/>
      <c r="P54" s="221"/>
      <c r="Q54" s="221"/>
      <c r="R54" s="221"/>
      <c r="S54" s="221"/>
      <c r="T54" s="221"/>
      <c r="U54" s="221"/>
      <c r="V54" s="221"/>
      <c r="W54" s="221"/>
      <c r="X54" s="221"/>
      <c r="Y54" s="221"/>
      <c r="Z54" s="221"/>
      <c r="AA54" s="221"/>
    </row>
    <row r="55" ht="13.5" customHeight="1">
      <c r="A55" s="221"/>
      <c r="B55" s="221"/>
      <c r="C55" s="221"/>
      <c r="D55" s="221"/>
      <c r="E55" s="221"/>
      <c r="F55" s="221"/>
      <c r="G55" s="221"/>
      <c r="H55" s="221"/>
      <c r="I55" s="221"/>
      <c r="J55" s="221"/>
      <c r="K55" s="221"/>
      <c r="L55" s="221"/>
      <c r="M55" s="221"/>
      <c r="N55" s="221"/>
      <c r="O55" s="221"/>
      <c r="P55" s="221"/>
      <c r="Q55" s="221"/>
      <c r="R55" s="221"/>
      <c r="S55" s="221"/>
      <c r="T55" s="221"/>
      <c r="U55" s="221"/>
      <c r="V55" s="221"/>
      <c r="W55" s="221"/>
      <c r="X55" s="221"/>
      <c r="Y55" s="221"/>
      <c r="Z55" s="221"/>
      <c r="AA55" s="221"/>
    </row>
    <row r="56" ht="13.5" customHeight="1">
      <c r="A56" s="221"/>
      <c r="B56" s="221"/>
      <c r="C56" s="221"/>
      <c r="D56" s="221"/>
      <c r="E56" s="221"/>
      <c r="F56" s="221"/>
      <c r="G56" s="221"/>
      <c r="H56" s="221"/>
      <c r="I56" s="221"/>
      <c r="J56" s="221"/>
      <c r="K56" s="221"/>
      <c r="L56" s="221"/>
      <c r="M56" s="221"/>
      <c r="N56" s="221"/>
      <c r="O56" s="221"/>
      <c r="P56" s="221"/>
      <c r="Q56" s="221"/>
      <c r="R56" s="221"/>
      <c r="S56" s="221"/>
      <c r="T56" s="221"/>
      <c r="U56" s="221"/>
      <c r="V56" s="221"/>
      <c r="W56" s="221"/>
      <c r="X56" s="221"/>
      <c r="Y56" s="221"/>
      <c r="Z56" s="221"/>
      <c r="AA56" s="221"/>
    </row>
    <row r="57" ht="13.5" customHeight="1">
      <c r="A57" s="221"/>
      <c r="B57" s="221"/>
      <c r="C57" s="221"/>
      <c r="D57" s="221"/>
      <c r="E57" s="221"/>
      <c r="F57" s="221"/>
      <c r="G57" s="221"/>
      <c r="H57" s="221"/>
      <c r="I57" s="221"/>
      <c r="J57" s="221"/>
      <c r="K57" s="221"/>
      <c r="L57" s="221"/>
      <c r="M57" s="221"/>
      <c r="N57" s="221"/>
      <c r="O57" s="221"/>
      <c r="P57" s="221"/>
      <c r="Q57" s="221"/>
      <c r="R57" s="221"/>
      <c r="S57" s="221"/>
      <c r="T57" s="221"/>
      <c r="U57" s="221"/>
      <c r="V57" s="221"/>
      <c r="W57" s="221"/>
      <c r="X57" s="221"/>
      <c r="Y57" s="221"/>
      <c r="Z57" s="221"/>
      <c r="AA57" s="221"/>
    </row>
    <row r="58" ht="13.5" customHeight="1">
      <c r="A58" s="221"/>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row>
    <row r="59" ht="13.5" customHeight="1">
      <c r="A59" s="221"/>
      <c r="B59" s="221"/>
      <c r="C59" s="221"/>
      <c r="D59" s="221"/>
      <c r="E59" s="221"/>
      <c r="F59" s="221"/>
      <c r="G59" s="221"/>
      <c r="H59" s="221"/>
      <c r="I59" s="221"/>
      <c r="J59" s="221"/>
      <c r="K59" s="221"/>
      <c r="L59" s="221"/>
      <c r="M59" s="221"/>
      <c r="N59" s="221"/>
      <c r="O59" s="221"/>
      <c r="P59" s="221"/>
      <c r="Q59" s="221"/>
      <c r="R59" s="221"/>
      <c r="S59" s="221"/>
      <c r="T59" s="221"/>
      <c r="U59" s="221"/>
      <c r="V59" s="221"/>
      <c r="W59" s="221"/>
      <c r="X59" s="221"/>
      <c r="Y59" s="221"/>
      <c r="Z59" s="221"/>
      <c r="AA59" s="221"/>
    </row>
    <row r="60" ht="13.5" customHeight="1">
      <c r="A60" s="221"/>
      <c r="B60" s="221"/>
      <c r="C60" s="221"/>
      <c r="D60" s="221"/>
      <c r="E60" s="221"/>
      <c r="F60" s="221"/>
      <c r="G60" s="221"/>
      <c r="H60" s="221"/>
      <c r="I60" s="221"/>
      <c r="J60" s="221"/>
      <c r="K60" s="221"/>
      <c r="L60" s="221"/>
      <c r="M60" s="221"/>
      <c r="N60" s="221"/>
      <c r="O60" s="221"/>
      <c r="P60" s="221"/>
      <c r="Q60" s="221"/>
      <c r="R60" s="221"/>
      <c r="S60" s="221"/>
      <c r="T60" s="221"/>
      <c r="U60" s="221"/>
      <c r="V60" s="221"/>
      <c r="W60" s="221"/>
      <c r="X60" s="221"/>
      <c r="Y60" s="221"/>
      <c r="Z60" s="221"/>
      <c r="AA60" s="221"/>
    </row>
    <row r="61" ht="13.5" customHeight="1">
      <c r="A61" s="221"/>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row>
    <row r="62" ht="13.5" customHeight="1">
      <c r="A62" s="221"/>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row>
    <row r="63" ht="13.5" customHeight="1">
      <c r="A63" s="221"/>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row>
    <row r="64" ht="13.5" customHeight="1">
      <c r="A64" s="221"/>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c r="AA64" s="221"/>
    </row>
    <row r="65" ht="13.5" customHeight="1">
      <c r="A65" s="221"/>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row>
    <row r="66" ht="13.5" customHeight="1">
      <c r="A66" s="221"/>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row>
    <row r="67" ht="13.5" customHeight="1">
      <c r="A67" s="221"/>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row>
    <row r="68" ht="13.5" customHeight="1">
      <c r="A68" s="221"/>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row>
    <row r="69" ht="13.5" customHeight="1">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row>
    <row r="70" ht="13.5" customHeight="1">
      <c r="A70" s="221"/>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c r="Z70" s="221"/>
      <c r="AA70" s="221"/>
    </row>
    <row r="71" ht="13.5" customHeight="1">
      <c r="A71" s="221"/>
      <c r="B71" s="221"/>
      <c r="C71" s="221"/>
      <c r="D71" s="221"/>
      <c r="E71" s="221"/>
      <c r="F71" s="221"/>
      <c r="G71" s="221"/>
      <c r="H71" s="221"/>
      <c r="I71" s="221"/>
      <c r="J71" s="221"/>
      <c r="K71" s="221"/>
      <c r="L71" s="221"/>
      <c r="M71" s="221"/>
      <c r="N71" s="221"/>
      <c r="O71" s="221"/>
      <c r="P71" s="221"/>
      <c r="Q71" s="221"/>
      <c r="R71" s="221"/>
      <c r="S71" s="221"/>
      <c r="T71" s="221"/>
      <c r="U71" s="221"/>
      <c r="V71" s="221"/>
      <c r="W71" s="221"/>
      <c r="X71" s="221"/>
      <c r="Y71" s="221"/>
      <c r="Z71" s="221"/>
      <c r="AA71" s="221"/>
    </row>
    <row r="72" ht="13.5" customHeight="1">
      <c r="A72" s="221"/>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c r="Z72" s="221"/>
      <c r="AA72" s="221"/>
    </row>
    <row r="73" ht="13.5" customHeight="1">
      <c r="A73" s="221"/>
      <c r="B73" s="221"/>
      <c r="C73" s="221"/>
      <c r="D73" s="221"/>
      <c r="E73" s="221"/>
      <c r="F73" s="221"/>
      <c r="G73" s="221"/>
      <c r="H73" s="221"/>
      <c r="I73" s="221"/>
      <c r="J73" s="221"/>
      <c r="K73" s="221"/>
      <c r="L73" s="221"/>
      <c r="M73" s="221"/>
      <c r="N73" s="221"/>
      <c r="O73" s="221"/>
      <c r="P73" s="221"/>
      <c r="Q73" s="221"/>
      <c r="R73" s="221"/>
      <c r="S73" s="221"/>
      <c r="T73" s="221"/>
      <c r="U73" s="221"/>
      <c r="V73" s="221"/>
      <c r="W73" s="221"/>
      <c r="X73" s="221"/>
      <c r="Y73" s="221"/>
      <c r="Z73" s="221"/>
      <c r="AA73" s="221"/>
    </row>
    <row r="74" ht="13.5" customHeight="1">
      <c r="A74" s="221"/>
      <c r="B74" s="221"/>
      <c r="C74" s="221"/>
      <c r="D74" s="221"/>
      <c r="E74" s="221"/>
      <c r="F74" s="221"/>
      <c r="G74" s="221"/>
      <c r="H74" s="221"/>
      <c r="I74" s="221"/>
      <c r="J74" s="221"/>
      <c r="K74" s="221"/>
      <c r="L74" s="221"/>
      <c r="M74" s="221"/>
      <c r="N74" s="221"/>
      <c r="O74" s="221"/>
      <c r="P74" s="221"/>
      <c r="Q74" s="221"/>
      <c r="R74" s="221"/>
      <c r="S74" s="221"/>
      <c r="T74" s="221"/>
      <c r="U74" s="221"/>
      <c r="V74" s="221"/>
      <c r="W74" s="221"/>
      <c r="X74" s="221"/>
      <c r="Y74" s="221"/>
      <c r="Z74" s="221"/>
      <c r="AA74" s="221"/>
    </row>
    <row r="75" ht="13.5" customHeight="1">
      <c r="A75" s="221"/>
      <c r="B75" s="221"/>
      <c r="C75" s="221"/>
      <c r="D75" s="221"/>
      <c r="E75" s="221"/>
      <c r="F75" s="221"/>
      <c r="G75" s="221"/>
      <c r="H75" s="221"/>
      <c r="I75" s="221"/>
      <c r="J75" s="221"/>
      <c r="K75" s="221"/>
      <c r="L75" s="221"/>
      <c r="M75" s="221"/>
      <c r="N75" s="221"/>
      <c r="O75" s="221"/>
      <c r="P75" s="221"/>
      <c r="Q75" s="221"/>
      <c r="R75" s="221"/>
      <c r="S75" s="221"/>
      <c r="T75" s="221"/>
      <c r="U75" s="221"/>
      <c r="V75" s="221"/>
      <c r="W75" s="221"/>
      <c r="X75" s="221"/>
      <c r="Y75" s="221"/>
      <c r="Z75" s="221"/>
      <c r="AA75" s="221"/>
    </row>
    <row r="76" ht="13.5" customHeight="1">
      <c r="A76" s="221"/>
      <c r="B76" s="221"/>
      <c r="C76" s="221"/>
      <c r="D76" s="221"/>
      <c r="E76" s="221"/>
      <c r="F76" s="221"/>
      <c r="G76" s="221"/>
      <c r="H76" s="221"/>
      <c r="I76" s="221"/>
      <c r="J76" s="221"/>
      <c r="K76" s="221"/>
      <c r="L76" s="221"/>
      <c r="M76" s="221"/>
      <c r="N76" s="221"/>
      <c r="O76" s="221"/>
      <c r="P76" s="221"/>
      <c r="Q76" s="221"/>
      <c r="R76" s="221"/>
      <c r="S76" s="221"/>
      <c r="T76" s="221"/>
      <c r="U76" s="221"/>
      <c r="V76" s="221"/>
      <c r="W76" s="221"/>
      <c r="X76" s="221"/>
      <c r="Y76" s="221"/>
      <c r="Z76" s="221"/>
      <c r="AA76" s="221"/>
    </row>
    <row r="77" ht="13.5" customHeight="1">
      <c r="A77" s="221"/>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c r="Z77" s="221"/>
      <c r="AA77" s="221"/>
    </row>
    <row r="78" ht="13.5" customHeight="1">
      <c r="A78" s="221"/>
      <c r="B78" s="221"/>
      <c r="C78" s="221"/>
      <c r="D78" s="221"/>
      <c r="E78" s="221"/>
      <c r="F78" s="221"/>
      <c r="G78" s="221"/>
      <c r="H78" s="221"/>
      <c r="I78" s="221"/>
      <c r="J78" s="221"/>
      <c r="K78" s="221"/>
      <c r="L78" s="221"/>
      <c r="M78" s="221"/>
      <c r="N78" s="221"/>
      <c r="O78" s="221"/>
      <c r="P78" s="221"/>
      <c r="Q78" s="221"/>
      <c r="R78" s="221"/>
      <c r="S78" s="221"/>
      <c r="T78" s="221"/>
      <c r="U78" s="221"/>
      <c r="V78" s="221"/>
      <c r="W78" s="221"/>
      <c r="X78" s="221"/>
      <c r="Y78" s="221"/>
      <c r="Z78" s="221"/>
      <c r="AA78" s="221"/>
    </row>
    <row r="79" ht="13.5" customHeight="1">
      <c r="A79" s="221"/>
      <c r="B79" s="221"/>
      <c r="C79" s="221"/>
      <c r="D79" s="221"/>
      <c r="E79" s="221"/>
      <c r="F79" s="221"/>
      <c r="G79" s="221"/>
      <c r="H79" s="221"/>
      <c r="I79" s="221"/>
      <c r="J79" s="221"/>
      <c r="K79" s="221"/>
      <c r="L79" s="221"/>
      <c r="M79" s="221"/>
      <c r="N79" s="221"/>
      <c r="O79" s="221"/>
      <c r="P79" s="221"/>
      <c r="Q79" s="221"/>
      <c r="R79" s="221"/>
      <c r="S79" s="221"/>
      <c r="T79" s="221"/>
      <c r="U79" s="221"/>
      <c r="V79" s="221"/>
      <c r="W79" s="221"/>
      <c r="X79" s="221"/>
      <c r="Y79" s="221"/>
      <c r="Z79" s="221"/>
      <c r="AA79" s="221"/>
    </row>
    <row r="80" ht="13.5" customHeight="1">
      <c r="A80" s="221"/>
      <c r="B80" s="221"/>
      <c r="C80" s="221"/>
      <c r="D80" s="221"/>
      <c r="E80" s="221"/>
      <c r="F80" s="221"/>
      <c r="G80" s="221"/>
      <c r="H80" s="221"/>
      <c r="I80" s="221"/>
      <c r="J80" s="221"/>
      <c r="K80" s="221"/>
      <c r="L80" s="221"/>
      <c r="M80" s="221"/>
      <c r="N80" s="221"/>
      <c r="O80" s="221"/>
      <c r="P80" s="221"/>
      <c r="Q80" s="221"/>
      <c r="R80" s="221"/>
      <c r="S80" s="221"/>
      <c r="T80" s="221"/>
      <c r="U80" s="221"/>
      <c r="V80" s="221"/>
      <c r="W80" s="221"/>
      <c r="X80" s="221"/>
      <c r="Y80" s="221"/>
      <c r="Z80" s="221"/>
      <c r="AA80" s="221"/>
    </row>
    <row r="81" ht="13.5" customHeight="1">
      <c r="A81" s="221"/>
      <c r="B81" s="221"/>
      <c r="C81" s="221"/>
      <c r="D81" s="221"/>
      <c r="E81" s="221"/>
      <c r="F81" s="221"/>
      <c r="G81" s="221"/>
      <c r="H81" s="221"/>
      <c r="I81" s="221"/>
      <c r="J81" s="221"/>
      <c r="K81" s="221"/>
      <c r="L81" s="221"/>
      <c r="M81" s="221"/>
      <c r="N81" s="221"/>
      <c r="O81" s="221"/>
      <c r="P81" s="221"/>
      <c r="Q81" s="221"/>
      <c r="R81" s="221"/>
      <c r="S81" s="221"/>
      <c r="T81" s="221"/>
      <c r="U81" s="221"/>
      <c r="V81" s="221"/>
      <c r="W81" s="221"/>
      <c r="X81" s="221"/>
      <c r="Y81" s="221"/>
      <c r="Z81" s="221"/>
      <c r="AA81" s="221"/>
    </row>
    <row r="82" ht="13.5" customHeight="1">
      <c r="A82" s="221"/>
      <c r="B82" s="221"/>
      <c r="C82" s="221"/>
      <c r="D82" s="221"/>
      <c r="E82" s="221"/>
      <c r="F82" s="221"/>
      <c r="G82" s="221"/>
      <c r="H82" s="221"/>
      <c r="I82" s="221"/>
      <c r="J82" s="221"/>
      <c r="K82" s="221"/>
      <c r="L82" s="221"/>
      <c r="M82" s="221"/>
      <c r="N82" s="221"/>
      <c r="O82" s="221"/>
      <c r="P82" s="221"/>
      <c r="Q82" s="221"/>
      <c r="R82" s="221"/>
      <c r="S82" s="221"/>
      <c r="T82" s="221"/>
      <c r="U82" s="221"/>
      <c r="V82" s="221"/>
      <c r="W82" s="221"/>
      <c r="X82" s="221"/>
      <c r="Y82" s="221"/>
      <c r="Z82" s="221"/>
      <c r="AA82" s="221"/>
    </row>
    <row r="83" ht="13.5" customHeight="1">
      <c r="A83" s="221"/>
      <c r="B83" s="221"/>
      <c r="C83" s="221"/>
      <c r="D83" s="221"/>
      <c r="E83" s="221"/>
      <c r="F83" s="221"/>
      <c r="G83" s="221"/>
      <c r="H83" s="221"/>
      <c r="I83" s="221"/>
      <c r="J83" s="221"/>
      <c r="K83" s="221"/>
      <c r="L83" s="221"/>
      <c r="M83" s="221"/>
      <c r="N83" s="221"/>
      <c r="O83" s="221"/>
      <c r="P83" s="221"/>
      <c r="Q83" s="221"/>
      <c r="R83" s="221"/>
      <c r="S83" s="221"/>
      <c r="T83" s="221"/>
      <c r="U83" s="221"/>
      <c r="V83" s="221"/>
      <c r="W83" s="221"/>
      <c r="X83" s="221"/>
      <c r="Y83" s="221"/>
      <c r="Z83" s="221"/>
      <c r="AA83" s="221"/>
    </row>
    <row r="84" ht="13.5" customHeight="1">
      <c r="A84" s="221"/>
      <c r="B84" s="221"/>
      <c r="C84" s="221"/>
      <c r="D84" s="221"/>
      <c r="E84" s="221"/>
      <c r="F84" s="221"/>
      <c r="G84" s="221"/>
      <c r="H84" s="221"/>
      <c r="I84" s="221"/>
      <c r="J84" s="221"/>
      <c r="K84" s="221"/>
      <c r="L84" s="221"/>
      <c r="M84" s="221"/>
      <c r="N84" s="221"/>
      <c r="O84" s="221"/>
      <c r="P84" s="221"/>
      <c r="Q84" s="221"/>
      <c r="R84" s="221"/>
      <c r="S84" s="221"/>
      <c r="T84" s="221"/>
      <c r="U84" s="221"/>
      <c r="V84" s="221"/>
      <c r="W84" s="221"/>
      <c r="X84" s="221"/>
      <c r="Y84" s="221"/>
      <c r="Z84" s="221"/>
      <c r="AA84" s="221"/>
    </row>
    <row r="85" ht="13.5" customHeight="1">
      <c r="A85" s="221"/>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c r="Z85" s="221"/>
      <c r="AA85" s="221"/>
    </row>
    <row r="86" ht="13.5" customHeight="1">
      <c r="A86" s="221"/>
      <c r="B86" s="221"/>
      <c r="C86" s="221"/>
      <c r="D86" s="221"/>
      <c r="E86" s="221"/>
      <c r="F86" s="221"/>
      <c r="G86" s="221"/>
      <c r="H86" s="221"/>
      <c r="I86" s="221"/>
      <c r="J86" s="221"/>
      <c r="K86" s="221"/>
      <c r="L86" s="221"/>
      <c r="M86" s="221"/>
      <c r="N86" s="221"/>
      <c r="O86" s="221"/>
      <c r="P86" s="221"/>
      <c r="Q86" s="221"/>
      <c r="R86" s="221"/>
      <c r="S86" s="221"/>
      <c r="T86" s="221"/>
      <c r="U86" s="221"/>
      <c r="V86" s="221"/>
      <c r="W86" s="221"/>
      <c r="X86" s="221"/>
      <c r="Y86" s="221"/>
      <c r="Z86" s="221"/>
      <c r="AA86" s="221"/>
    </row>
    <row r="87" ht="13.5" customHeight="1">
      <c r="A87" s="221"/>
      <c r="B87" s="221"/>
      <c r="C87" s="221"/>
      <c r="D87" s="221"/>
      <c r="E87" s="221"/>
      <c r="F87" s="221"/>
      <c r="G87" s="221"/>
      <c r="H87" s="221"/>
      <c r="I87" s="221"/>
      <c r="J87" s="221"/>
      <c r="K87" s="221"/>
      <c r="L87" s="221"/>
      <c r="M87" s="221"/>
      <c r="N87" s="221"/>
      <c r="O87" s="221"/>
      <c r="P87" s="221"/>
      <c r="Q87" s="221"/>
      <c r="R87" s="221"/>
      <c r="S87" s="221"/>
      <c r="T87" s="221"/>
      <c r="U87" s="221"/>
      <c r="V87" s="221"/>
      <c r="W87" s="221"/>
      <c r="X87" s="221"/>
      <c r="Y87" s="221"/>
      <c r="Z87" s="221"/>
      <c r="AA87" s="221"/>
    </row>
    <row r="88" ht="13.5" customHeight="1">
      <c r="A88" s="221"/>
      <c r="B88" s="221"/>
      <c r="C88" s="221"/>
      <c r="D88" s="221"/>
      <c r="E88" s="221"/>
      <c r="F88" s="221"/>
      <c r="G88" s="221"/>
      <c r="H88" s="221"/>
      <c r="I88" s="221"/>
      <c r="J88" s="221"/>
      <c r="K88" s="221"/>
      <c r="L88" s="221"/>
      <c r="M88" s="221"/>
      <c r="N88" s="221"/>
      <c r="O88" s="221"/>
      <c r="P88" s="221"/>
      <c r="Q88" s="221"/>
      <c r="R88" s="221"/>
      <c r="S88" s="221"/>
      <c r="T88" s="221"/>
      <c r="U88" s="221"/>
      <c r="V88" s="221"/>
      <c r="W88" s="221"/>
      <c r="X88" s="221"/>
      <c r="Y88" s="221"/>
      <c r="Z88" s="221"/>
      <c r="AA88" s="221"/>
    </row>
    <row r="89" ht="13.5" customHeight="1">
      <c r="A89" s="221"/>
      <c r="B89" s="221"/>
      <c r="C89" s="221"/>
      <c r="D89" s="221"/>
      <c r="E89" s="221"/>
      <c r="F89" s="221"/>
      <c r="G89" s="221"/>
      <c r="H89" s="221"/>
      <c r="I89" s="221"/>
      <c r="J89" s="221"/>
      <c r="K89" s="221"/>
      <c r="L89" s="221"/>
      <c r="M89" s="221"/>
      <c r="N89" s="221"/>
      <c r="O89" s="221"/>
      <c r="P89" s="221"/>
      <c r="Q89" s="221"/>
      <c r="R89" s="221"/>
      <c r="S89" s="221"/>
      <c r="T89" s="221"/>
      <c r="U89" s="221"/>
      <c r="V89" s="221"/>
      <c r="W89" s="221"/>
      <c r="X89" s="221"/>
      <c r="Y89" s="221"/>
      <c r="Z89" s="221"/>
      <c r="AA89" s="221"/>
    </row>
    <row r="90" ht="13.5" customHeight="1">
      <c r="A90" s="221"/>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c r="Z90" s="221"/>
      <c r="AA90" s="221"/>
    </row>
    <row r="91" ht="13.5" customHeight="1">
      <c r="A91" s="221"/>
      <c r="B91" s="221"/>
      <c r="C91" s="221"/>
      <c r="D91" s="221"/>
      <c r="E91" s="221"/>
      <c r="F91" s="221"/>
      <c r="G91" s="221"/>
      <c r="H91" s="221"/>
      <c r="I91" s="221"/>
      <c r="J91" s="221"/>
      <c r="K91" s="221"/>
      <c r="L91" s="221"/>
      <c r="M91" s="221"/>
      <c r="N91" s="221"/>
      <c r="O91" s="221"/>
      <c r="P91" s="221"/>
      <c r="Q91" s="221"/>
      <c r="R91" s="221"/>
      <c r="S91" s="221"/>
      <c r="T91" s="221"/>
      <c r="U91" s="221"/>
      <c r="V91" s="221"/>
      <c r="W91" s="221"/>
      <c r="X91" s="221"/>
      <c r="Y91" s="221"/>
      <c r="Z91" s="221"/>
      <c r="AA91" s="221"/>
    </row>
    <row r="92" ht="13.5" customHeight="1">
      <c r="A92" s="221"/>
      <c r="B92" s="221"/>
      <c r="C92" s="221"/>
      <c r="D92" s="221"/>
      <c r="E92" s="221"/>
      <c r="F92" s="221"/>
      <c r="G92" s="221"/>
      <c r="H92" s="221"/>
      <c r="I92" s="221"/>
      <c r="J92" s="221"/>
      <c r="K92" s="221"/>
      <c r="L92" s="221"/>
      <c r="M92" s="221"/>
      <c r="N92" s="221"/>
      <c r="O92" s="221"/>
      <c r="P92" s="221"/>
      <c r="Q92" s="221"/>
      <c r="R92" s="221"/>
      <c r="S92" s="221"/>
      <c r="T92" s="221"/>
      <c r="U92" s="221"/>
      <c r="V92" s="221"/>
      <c r="W92" s="221"/>
      <c r="X92" s="221"/>
      <c r="Y92" s="221"/>
      <c r="Z92" s="221"/>
      <c r="AA92" s="221"/>
    </row>
    <row r="93" ht="13.5" customHeight="1">
      <c r="A93" s="221"/>
      <c r="B93" s="221"/>
      <c r="C93" s="221"/>
      <c r="D93" s="221"/>
      <c r="E93" s="221"/>
      <c r="F93" s="221"/>
      <c r="G93" s="221"/>
      <c r="H93" s="221"/>
      <c r="I93" s="221"/>
      <c r="J93" s="221"/>
      <c r="K93" s="221"/>
      <c r="L93" s="221"/>
      <c r="M93" s="221"/>
      <c r="N93" s="221"/>
      <c r="O93" s="221"/>
      <c r="P93" s="221"/>
      <c r="Q93" s="221"/>
      <c r="R93" s="221"/>
      <c r="S93" s="221"/>
      <c r="T93" s="221"/>
      <c r="U93" s="221"/>
      <c r="V93" s="221"/>
      <c r="W93" s="221"/>
      <c r="X93" s="221"/>
      <c r="Y93" s="221"/>
      <c r="Z93" s="221"/>
      <c r="AA93" s="221"/>
    </row>
    <row r="94" ht="13.5" customHeight="1">
      <c r="A94" s="221"/>
      <c r="B94" s="221"/>
      <c r="C94" s="221"/>
      <c r="D94" s="221"/>
      <c r="E94" s="221"/>
      <c r="F94" s="221"/>
      <c r="G94" s="221"/>
      <c r="H94" s="221"/>
      <c r="I94" s="221"/>
      <c r="J94" s="221"/>
      <c r="K94" s="221"/>
      <c r="L94" s="221"/>
      <c r="M94" s="221"/>
      <c r="N94" s="221"/>
      <c r="O94" s="221"/>
      <c r="P94" s="221"/>
      <c r="Q94" s="221"/>
      <c r="R94" s="221"/>
      <c r="S94" s="221"/>
      <c r="T94" s="221"/>
      <c r="U94" s="221"/>
      <c r="V94" s="221"/>
      <c r="W94" s="221"/>
      <c r="X94" s="221"/>
      <c r="Y94" s="221"/>
      <c r="Z94" s="221"/>
      <c r="AA94" s="221"/>
    </row>
    <row r="95" ht="13.5" customHeight="1">
      <c r="A95" s="221"/>
      <c r="B95" s="221"/>
      <c r="C95" s="221"/>
      <c r="D95" s="221"/>
      <c r="E95" s="221"/>
      <c r="F95" s="221"/>
      <c r="G95" s="221"/>
      <c r="H95" s="221"/>
      <c r="I95" s="221"/>
      <c r="J95" s="221"/>
      <c r="K95" s="221"/>
      <c r="L95" s="221"/>
      <c r="M95" s="221"/>
      <c r="N95" s="221"/>
      <c r="O95" s="221"/>
      <c r="P95" s="221"/>
      <c r="Q95" s="221"/>
      <c r="R95" s="221"/>
      <c r="S95" s="221"/>
      <c r="T95" s="221"/>
      <c r="U95" s="221"/>
      <c r="V95" s="221"/>
      <c r="W95" s="221"/>
      <c r="X95" s="221"/>
      <c r="Y95" s="221"/>
      <c r="Z95" s="221"/>
      <c r="AA95" s="221"/>
    </row>
    <row r="96" ht="13.5" customHeight="1">
      <c r="A96" s="221"/>
      <c r="B96" s="221"/>
      <c r="C96" s="221"/>
      <c r="D96" s="221"/>
      <c r="E96" s="221"/>
      <c r="F96" s="221"/>
      <c r="G96" s="221"/>
      <c r="H96" s="221"/>
      <c r="I96" s="221"/>
      <c r="J96" s="221"/>
      <c r="K96" s="221"/>
      <c r="L96" s="221"/>
      <c r="M96" s="221"/>
      <c r="N96" s="221"/>
      <c r="O96" s="221"/>
      <c r="P96" s="221"/>
      <c r="Q96" s="221"/>
      <c r="R96" s="221"/>
      <c r="S96" s="221"/>
      <c r="T96" s="221"/>
      <c r="U96" s="221"/>
      <c r="V96" s="221"/>
      <c r="W96" s="221"/>
      <c r="X96" s="221"/>
      <c r="Y96" s="221"/>
      <c r="Z96" s="221"/>
      <c r="AA96" s="221"/>
    </row>
    <row r="97" ht="13.5" customHeight="1">
      <c r="A97" s="221"/>
      <c r="B97" s="221"/>
      <c r="C97" s="221"/>
      <c r="D97" s="221"/>
      <c r="E97" s="221"/>
      <c r="F97" s="221"/>
      <c r="G97" s="221"/>
      <c r="H97" s="221"/>
      <c r="I97" s="221"/>
      <c r="J97" s="221"/>
      <c r="K97" s="221"/>
      <c r="L97" s="221"/>
      <c r="M97" s="221"/>
      <c r="N97" s="221"/>
      <c r="O97" s="221"/>
      <c r="P97" s="221"/>
      <c r="Q97" s="221"/>
      <c r="R97" s="221"/>
      <c r="S97" s="221"/>
      <c r="T97" s="221"/>
      <c r="U97" s="221"/>
      <c r="V97" s="221"/>
      <c r="W97" s="221"/>
      <c r="X97" s="221"/>
      <c r="Y97" s="221"/>
      <c r="Z97" s="221"/>
      <c r="AA97" s="221"/>
    </row>
    <row r="98" ht="13.5" customHeight="1">
      <c r="A98" s="221"/>
      <c r="B98" s="221"/>
      <c r="C98" s="221"/>
      <c r="D98" s="221"/>
      <c r="E98" s="221"/>
      <c r="F98" s="221"/>
      <c r="G98" s="221"/>
      <c r="H98" s="221"/>
      <c r="I98" s="221"/>
      <c r="J98" s="221"/>
      <c r="K98" s="221"/>
      <c r="L98" s="221"/>
      <c r="M98" s="221"/>
      <c r="N98" s="221"/>
      <c r="O98" s="221"/>
      <c r="P98" s="221"/>
      <c r="Q98" s="221"/>
      <c r="R98" s="221"/>
      <c r="S98" s="221"/>
      <c r="T98" s="221"/>
      <c r="U98" s="221"/>
      <c r="V98" s="221"/>
      <c r="W98" s="221"/>
      <c r="X98" s="221"/>
      <c r="Y98" s="221"/>
      <c r="Z98" s="221"/>
      <c r="AA98" s="221"/>
    </row>
    <row r="99" ht="13.5" customHeight="1">
      <c r="A99" s="221"/>
      <c r="B99" s="221"/>
      <c r="C99" s="221"/>
      <c r="D99" s="221"/>
      <c r="E99" s="221"/>
      <c r="F99" s="221"/>
      <c r="G99" s="221"/>
      <c r="H99" s="221"/>
      <c r="I99" s="221"/>
      <c r="J99" s="221"/>
      <c r="K99" s="221"/>
      <c r="L99" s="221"/>
      <c r="M99" s="221"/>
      <c r="N99" s="221"/>
      <c r="O99" s="221"/>
      <c r="P99" s="221"/>
      <c r="Q99" s="221"/>
      <c r="R99" s="221"/>
      <c r="S99" s="221"/>
      <c r="T99" s="221"/>
      <c r="U99" s="221"/>
      <c r="V99" s="221"/>
      <c r="W99" s="221"/>
      <c r="X99" s="221"/>
      <c r="Y99" s="221"/>
      <c r="Z99" s="221"/>
      <c r="AA99" s="221"/>
    </row>
    <row r="100" ht="13.5" customHeight="1">
      <c r="A100" s="221"/>
      <c r="B100" s="221"/>
      <c r="C100" s="221"/>
      <c r="D100" s="221"/>
      <c r="E100" s="221"/>
      <c r="F100" s="221"/>
      <c r="G100" s="221"/>
      <c r="H100" s="221"/>
      <c r="I100" s="221"/>
      <c r="J100" s="221"/>
      <c r="K100" s="221"/>
      <c r="L100" s="221"/>
      <c r="M100" s="221"/>
      <c r="N100" s="221"/>
      <c r="O100" s="221"/>
      <c r="P100" s="221"/>
      <c r="Q100" s="221"/>
      <c r="R100" s="221"/>
      <c r="S100" s="221"/>
      <c r="T100" s="221"/>
      <c r="U100" s="221"/>
      <c r="V100" s="221"/>
      <c r="W100" s="221"/>
      <c r="X100" s="221"/>
      <c r="Y100" s="221"/>
      <c r="Z100" s="221"/>
      <c r="AA100" s="221"/>
    </row>
    <row r="101" ht="13.5" customHeight="1">
      <c r="A101" s="221"/>
      <c r="B101" s="221"/>
      <c r="C101" s="221"/>
      <c r="D101" s="221"/>
      <c r="E101" s="221"/>
      <c r="F101" s="221"/>
      <c r="G101" s="221"/>
      <c r="H101" s="221"/>
      <c r="I101" s="221"/>
      <c r="J101" s="221"/>
      <c r="K101" s="221"/>
      <c r="L101" s="221"/>
      <c r="M101" s="221"/>
      <c r="N101" s="221"/>
      <c r="O101" s="221"/>
      <c r="P101" s="221"/>
      <c r="Q101" s="221"/>
      <c r="R101" s="221"/>
      <c r="S101" s="221"/>
      <c r="T101" s="221"/>
      <c r="U101" s="221"/>
      <c r="V101" s="221"/>
      <c r="W101" s="221"/>
      <c r="X101" s="221"/>
      <c r="Y101" s="221"/>
      <c r="Z101" s="221"/>
      <c r="AA101" s="221"/>
    </row>
    <row r="102" ht="13.5" customHeight="1">
      <c r="A102" s="221"/>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c r="Y102" s="221"/>
      <c r="Z102" s="221"/>
      <c r="AA102" s="221"/>
    </row>
    <row r="103" ht="13.5" customHeight="1">
      <c r="A103" s="221"/>
      <c r="B103" s="221"/>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c r="Y103" s="221"/>
      <c r="Z103" s="221"/>
      <c r="AA103" s="221"/>
    </row>
    <row r="104" ht="13.5" customHeight="1">
      <c r="A104" s="221"/>
      <c r="B104" s="221"/>
      <c r="C104" s="221"/>
      <c r="D104" s="221"/>
      <c r="E104" s="221"/>
      <c r="F104" s="221"/>
      <c r="G104" s="221"/>
      <c r="H104" s="221"/>
      <c r="I104" s="221"/>
      <c r="J104" s="221"/>
      <c r="K104" s="221"/>
      <c r="L104" s="221"/>
      <c r="M104" s="221"/>
      <c r="N104" s="221"/>
      <c r="O104" s="221"/>
      <c r="P104" s="221"/>
      <c r="Q104" s="221"/>
      <c r="R104" s="221"/>
      <c r="S104" s="221"/>
      <c r="T104" s="221"/>
      <c r="U104" s="221"/>
      <c r="V104" s="221"/>
      <c r="W104" s="221"/>
      <c r="X104" s="221"/>
      <c r="Y104" s="221"/>
      <c r="Z104" s="221"/>
      <c r="AA104" s="221"/>
    </row>
    <row r="105" ht="13.5" customHeight="1">
      <c r="A105" s="221"/>
      <c r="B105" s="221"/>
      <c r="C105" s="221"/>
      <c r="D105" s="221"/>
      <c r="E105" s="221"/>
      <c r="F105" s="221"/>
      <c r="G105" s="221"/>
      <c r="H105" s="221"/>
      <c r="I105" s="221"/>
      <c r="J105" s="221"/>
      <c r="K105" s="221"/>
      <c r="L105" s="221"/>
      <c r="M105" s="221"/>
      <c r="N105" s="221"/>
      <c r="O105" s="221"/>
      <c r="P105" s="221"/>
      <c r="Q105" s="221"/>
      <c r="R105" s="221"/>
      <c r="S105" s="221"/>
      <c r="T105" s="221"/>
      <c r="U105" s="221"/>
      <c r="V105" s="221"/>
      <c r="W105" s="221"/>
      <c r="X105" s="221"/>
      <c r="Y105" s="221"/>
      <c r="Z105" s="221"/>
      <c r="AA105" s="221"/>
    </row>
    <row r="106" ht="13.5" customHeight="1">
      <c r="A106" s="221"/>
      <c r="B106" s="221"/>
      <c r="C106" s="221"/>
      <c r="D106" s="221"/>
      <c r="E106" s="221"/>
      <c r="F106" s="221"/>
      <c r="G106" s="221"/>
      <c r="H106" s="221"/>
      <c r="I106" s="221"/>
      <c r="J106" s="221"/>
      <c r="K106" s="221"/>
      <c r="L106" s="221"/>
      <c r="M106" s="221"/>
      <c r="N106" s="221"/>
      <c r="O106" s="221"/>
      <c r="P106" s="221"/>
      <c r="Q106" s="221"/>
      <c r="R106" s="221"/>
      <c r="S106" s="221"/>
      <c r="T106" s="221"/>
      <c r="U106" s="221"/>
      <c r="V106" s="221"/>
      <c r="W106" s="221"/>
      <c r="X106" s="221"/>
      <c r="Y106" s="221"/>
      <c r="Z106" s="221"/>
      <c r="AA106" s="221"/>
    </row>
    <row r="107" ht="13.5" customHeight="1">
      <c r="A107" s="221"/>
      <c r="B107" s="221"/>
      <c r="C107" s="221"/>
      <c r="D107" s="221"/>
      <c r="E107" s="221"/>
      <c r="F107" s="221"/>
      <c r="G107" s="221"/>
      <c r="H107" s="221"/>
      <c r="I107" s="221"/>
      <c r="J107" s="221"/>
      <c r="K107" s="221"/>
      <c r="L107" s="221"/>
      <c r="M107" s="221"/>
      <c r="N107" s="221"/>
      <c r="O107" s="221"/>
      <c r="P107" s="221"/>
      <c r="Q107" s="221"/>
      <c r="R107" s="221"/>
      <c r="S107" s="221"/>
      <c r="T107" s="221"/>
      <c r="U107" s="221"/>
      <c r="V107" s="221"/>
      <c r="W107" s="221"/>
      <c r="X107" s="221"/>
      <c r="Y107" s="221"/>
      <c r="Z107" s="221"/>
      <c r="AA107" s="221"/>
    </row>
    <row r="108" ht="13.5" customHeight="1">
      <c r="A108" s="221"/>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1"/>
      <c r="AA108" s="221"/>
    </row>
    <row r="109" ht="13.5" customHeight="1">
      <c r="A109" s="221"/>
      <c r="B109" s="221"/>
      <c r="C109" s="221"/>
      <c r="D109" s="221"/>
      <c r="E109" s="221"/>
      <c r="F109" s="221"/>
      <c r="G109" s="221"/>
      <c r="H109" s="221"/>
      <c r="I109" s="221"/>
      <c r="J109" s="221"/>
      <c r="K109" s="221"/>
      <c r="L109" s="221"/>
      <c r="M109" s="221"/>
      <c r="N109" s="221"/>
      <c r="O109" s="221"/>
      <c r="P109" s="221"/>
      <c r="Q109" s="221"/>
      <c r="R109" s="221"/>
      <c r="S109" s="221"/>
      <c r="T109" s="221"/>
      <c r="U109" s="221"/>
      <c r="V109" s="221"/>
      <c r="W109" s="221"/>
      <c r="X109" s="221"/>
      <c r="Y109" s="221"/>
      <c r="Z109" s="221"/>
      <c r="AA109" s="221"/>
    </row>
    <row r="110" ht="13.5" customHeight="1">
      <c r="A110" s="221"/>
      <c r="B110" s="221"/>
      <c r="C110" s="221"/>
      <c r="D110" s="221"/>
      <c r="E110" s="221"/>
      <c r="F110" s="221"/>
      <c r="G110" s="221"/>
      <c r="H110" s="221"/>
      <c r="I110" s="221"/>
      <c r="J110" s="221"/>
      <c r="K110" s="221"/>
      <c r="L110" s="221"/>
      <c r="M110" s="221"/>
      <c r="N110" s="221"/>
      <c r="O110" s="221"/>
      <c r="P110" s="221"/>
      <c r="Q110" s="221"/>
      <c r="R110" s="221"/>
      <c r="S110" s="221"/>
      <c r="T110" s="221"/>
      <c r="U110" s="221"/>
      <c r="V110" s="221"/>
      <c r="W110" s="221"/>
      <c r="X110" s="221"/>
      <c r="Y110" s="221"/>
      <c r="Z110" s="221"/>
      <c r="AA110" s="221"/>
    </row>
    <row r="111" ht="13.5" customHeight="1">
      <c r="A111" s="221"/>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c r="Y111" s="221"/>
      <c r="Z111" s="221"/>
      <c r="AA111" s="221"/>
    </row>
    <row r="112" ht="13.5" customHeight="1">
      <c r="A112" s="22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c r="AA112" s="221"/>
    </row>
    <row r="113" ht="13.5" customHeight="1">
      <c r="A113" s="221"/>
      <c r="B113" s="221"/>
      <c r="C113" s="221"/>
      <c r="D113" s="221"/>
      <c r="E113" s="221"/>
      <c r="F113" s="221"/>
      <c r="G113" s="221"/>
      <c r="H113" s="221"/>
      <c r="I113" s="221"/>
      <c r="J113" s="221"/>
      <c r="K113" s="221"/>
      <c r="L113" s="221"/>
      <c r="M113" s="221"/>
      <c r="N113" s="221"/>
      <c r="O113" s="221"/>
      <c r="P113" s="221"/>
      <c r="Q113" s="221"/>
      <c r="R113" s="221"/>
      <c r="S113" s="221"/>
      <c r="T113" s="221"/>
      <c r="U113" s="221"/>
      <c r="V113" s="221"/>
      <c r="W113" s="221"/>
      <c r="X113" s="221"/>
      <c r="Y113" s="221"/>
      <c r="Z113" s="221"/>
      <c r="AA113" s="221"/>
    </row>
    <row r="114" ht="13.5" customHeight="1">
      <c r="A114" s="221"/>
      <c r="B114" s="221"/>
      <c r="C114" s="221"/>
      <c r="D114" s="221"/>
      <c r="E114" s="221"/>
      <c r="F114" s="221"/>
      <c r="G114" s="221"/>
      <c r="H114" s="221"/>
      <c r="I114" s="221"/>
      <c r="J114" s="221"/>
      <c r="K114" s="221"/>
      <c r="L114" s="221"/>
      <c r="M114" s="221"/>
      <c r="N114" s="221"/>
      <c r="O114" s="221"/>
      <c r="P114" s="221"/>
      <c r="Q114" s="221"/>
      <c r="R114" s="221"/>
      <c r="S114" s="221"/>
      <c r="T114" s="221"/>
      <c r="U114" s="221"/>
      <c r="V114" s="221"/>
      <c r="W114" s="221"/>
      <c r="X114" s="221"/>
      <c r="Y114" s="221"/>
      <c r="Z114" s="221"/>
      <c r="AA114" s="221"/>
    </row>
    <row r="115" ht="13.5" customHeight="1">
      <c r="A115" s="221"/>
      <c r="B115" s="221"/>
      <c r="C115" s="221"/>
      <c r="D115" s="221"/>
      <c r="E115" s="221"/>
      <c r="F115" s="221"/>
      <c r="G115" s="221"/>
      <c r="H115" s="221"/>
      <c r="I115" s="221"/>
      <c r="J115" s="221"/>
      <c r="K115" s="221"/>
      <c r="L115" s="221"/>
      <c r="M115" s="221"/>
      <c r="N115" s="221"/>
      <c r="O115" s="221"/>
      <c r="P115" s="221"/>
      <c r="Q115" s="221"/>
      <c r="R115" s="221"/>
      <c r="S115" s="221"/>
      <c r="T115" s="221"/>
      <c r="U115" s="221"/>
      <c r="V115" s="221"/>
      <c r="W115" s="221"/>
      <c r="X115" s="221"/>
      <c r="Y115" s="221"/>
      <c r="Z115" s="221"/>
      <c r="AA115" s="221"/>
    </row>
    <row r="116" ht="13.5" customHeight="1">
      <c r="A116" s="221"/>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1"/>
      <c r="AA116" s="221"/>
    </row>
    <row r="117" ht="13.5" customHeight="1">
      <c r="A117" s="221"/>
      <c r="B117" s="221"/>
      <c r="C117" s="221"/>
      <c r="D117" s="221"/>
      <c r="E117" s="221"/>
      <c r="F117" s="221"/>
      <c r="G117" s="221"/>
      <c r="H117" s="221"/>
      <c r="I117" s="221"/>
      <c r="J117" s="221"/>
      <c r="K117" s="221"/>
      <c r="L117" s="221"/>
      <c r="M117" s="221"/>
      <c r="N117" s="221"/>
      <c r="O117" s="221"/>
      <c r="P117" s="221"/>
      <c r="Q117" s="221"/>
      <c r="R117" s="221"/>
      <c r="S117" s="221"/>
      <c r="T117" s="221"/>
      <c r="U117" s="221"/>
      <c r="V117" s="221"/>
      <c r="W117" s="221"/>
      <c r="X117" s="221"/>
      <c r="Y117" s="221"/>
      <c r="Z117" s="221"/>
      <c r="AA117" s="221"/>
    </row>
    <row r="118" ht="13.5" customHeight="1">
      <c r="A118" s="221"/>
      <c r="B118" s="221"/>
      <c r="C118" s="221"/>
      <c r="D118" s="221"/>
      <c r="E118" s="221"/>
      <c r="F118" s="221"/>
      <c r="G118" s="221"/>
      <c r="H118" s="221"/>
      <c r="I118" s="221"/>
      <c r="J118" s="221"/>
      <c r="K118" s="221"/>
      <c r="L118" s="221"/>
      <c r="M118" s="221"/>
      <c r="N118" s="221"/>
      <c r="O118" s="221"/>
      <c r="P118" s="221"/>
      <c r="Q118" s="221"/>
      <c r="R118" s="221"/>
      <c r="S118" s="221"/>
      <c r="T118" s="221"/>
      <c r="U118" s="221"/>
      <c r="V118" s="221"/>
      <c r="W118" s="221"/>
      <c r="X118" s="221"/>
      <c r="Y118" s="221"/>
      <c r="Z118" s="221"/>
      <c r="AA118" s="221"/>
    </row>
    <row r="119" ht="13.5" customHeight="1">
      <c r="A119" s="221"/>
      <c r="B119" s="221"/>
      <c r="C119" s="221"/>
      <c r="D119" s="221"/>
      <c r="E119" s="221"/>
      <c r="F119" s="221"/>
      <c r="G119" s="221"/>
      <c r="H119" s="221"/>
      <c r="I119" s="221"/>
      <c r="J119" s="221"/>
      <c r="K119" s="221"/>
      <c r="L119" s="221"/>
      <c r="M119" s="221"/>
      <c r="N119" s="221"/>
      <c r="O119" s="221"/>
      <c r="P119" s="221"/>
      <c r="Q119" s="221"/>
      <c r="R119" s="221"/>
      <c r="S119" s="221"/>
      <c r="T119" s="221"/>
      <c r="U119" s="221"/>
      <c r="V119" s="221"/>
      <c r="W119" s="221"/>
      <c r="X119" s="221"/>
      <c r="Y119" s="221"/>
      <c r="Z119" s="221"/>
      <c r="AA119" s="221"/>
    </row>
    <row r="120" ht="13.5" customHeight="1">
      <c r="A120" s="221"/>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1"/>
      <c r="AA120" s="221"/>
    </row>
    <row r="121" ht="13.5" customHeight="1">
      <c r="A121" s="221"/>
      <c r="B121" s="221"/>
      <c r="C121" s="221"/>
      <c r="D121" s="221"/>
      <c r="E121" s="221"/>
      <c r="F121" s="221"/>
      <c r="G121" s="221"/>
      <c r="H121" s="221"/>
      <c r="I121" s="221"/>
      <c r="J121" s="221"/>
      <c r="K121" s="221"/>
      <c r="L121" s="221"/>
      <c r="M121" s="221"/>
      <c r="N121" s="221"/>
      <c r="O121" s="221"/>
      <c r="P121" s="221"/>
      <c r="Q121" s="221"/>
      <c r="R121" s="221"/>
      <c r="S121" s="221"/>
      <c r="T121" s="221"/>
      <c r="U121" s="221"/>
      <c r="V121" s="221"/>
      <c r="W121" s="221"/>
      <c r="X121" s="221"/>
      <c r="Y121" s="221"/>
      <c r="Z121" s="221"/>
      <c r="AA121" s="221"/>
    </row>
    <row r="122" ht="13.5" customHeight="1">
      <c r="A122" s="221"/>
      <c r="B122" s="221"/>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c r="Z122" s="221"/>
      <c r="AA122" s="221"/>
    </row>
    <row r="123" ht="13.5" customHeight="1">
      <c r="A123" s="221"/>
      <c r="B123" s="221"/>
      <c r="C123" s="221"/>
      <c r="D123" s="221"/>
      <c r="E123" s="221"/>
      <c r="F123" s="221"/>
      <c r="G123" s="221"/>
      <c r="H123" s="221"/>
      <c r="I123" s="221"/>
      <c r="J123" s="221"/>
      <c r="K123" s="221"/>
      <c r="L123" s="221"/>
      <c r="M123" s="221"/>
      <c r="N123" s="221"/>
      <c r="O123" s="221"/>
      <c r="P123" s="221"/>
      <c r="Q123" s="221"/>
      <c r="R123" s="221"/>
      <c r="S123" s="221"/>
      <c r="T123" s="221"/>
      <c r="U123" s="221"/>
      <c r="V123" s="221"/>
      <c r="W123" s="221"/>
      <c r="X123" s="221"/>
      <c r="Y123" s="221"/>
      <c r="Z123" s="221"/>
      <c r="AA123" s="221"/>
    </row>
    <row r="124" ht="13.5" customHeight="1">
      <c r="A124" s="221"/>
      <c r="B124" s="221"/>
      <c r="C124" s="221"/>
      <c r="D124" s="221"/>
      <c r="E124" s="221"/>
      <c r="F124" s="221"/>
      <c r="G124" s="221"/>
      <c r="H124" s="221"/>
      <c r="I124" s="221"/>
      <c r="J124" s="221"/>
      <c r="K124" s="221"/>
      <c r="L124" s="221"/>
      <c r="M124" s="221"/>
      <c r="N124" s="221"/>
      <c r="O124" s="221"/>
      <c r="P124" s="221"/>
      <c r="Q124" s="221"/>
      <c r="R124" s="221"/>
      <c r="S124" s="221"/>
      <c r="T124" s="221"/>
      <c r="U124" s="221"/>
      <c r="V124" s="221"/>
      <c r="W124" s="221"/>
      <c r="X124" s="221"/>
      <c r="Y124" s="221"/>
      <c r="Z124" s="221"/>
      <c r="AA124" s="221"/>
    </row>
    <row r="125" ht="13.5" customHeight="1">
      <c r="A125" s="221"/>
      <c r="B125" s="221"/>
      <c r="C125" s="221"/>
      <c r="D125" s="221"/>
      <c r="E125" s="221"/>
      <c r="F125" s="221"/>
      <c r="G125" s="221"/>
      <c r="H125" s="221"/>
      <c r="I125" s="221"/>
      <c r="J125" s="221"/>
      <c r="K125" s="221"/>
      <c r="L125" s="221"/>
      <c r="M125" s="221"/>
      <c r="N125" s="221"/>
      <c r="O125" s="221"/>
      <c r="P125" s="221"/>
      <c r="Q125" s="221"/>
      <c r="R125" s="221"/>
      <c r="S125" s="221"/>
      <c r="T125" s="221"/>
      <c r="U125" s="221"/>
      <c r="V125" s="221"/>
      <c r="W125" s="221"/>
      <c r="X125" s="221"/>
      <c r="Y125" s="221"/>
      <c r="Z125" s="221"/>
      <c r="AA125" s="221"/>
    </row>
    <row r="126" ht="13.5" customHeight="1">
      <c r="A126" s="221"/>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c r="Z126" s="221"/>
      <c r="AA126" s="221"/>
    </row>
    <row r="127" ht="13.5" customHeight="1">
      <c r="A127" s="221"/>
      <c r="B127" s="221"/>
      <c r="C127" s="221"/>
      <c r="D127" s="221"/>
      <c r="E127" s="221"/>
      <c r="F127" s="221"/>
      <c r="G127" s="221"/>
      <c r="H127" s="221"/>
      <c r="I127" s="221"/>
      <c r="J127" s="221"/>
      <c r="K127" s="221"/>
      <c r="L127" s="221"/>
      <c r="M127" s="221"/>
      <c r="N127" s="221"/>
      <c r="O127" s="221"/>
      <c r="P127" s="221"/>
      <c r="Q127" s="221"/>
      <c r="R127" s="221"/>
      <c r="S127" s="221"/>
      <c r="T127" s="221"/>
      <c r="U127" s="221"/>
      <c r="V127" s="221"/>
      <c r="W127" s="221"/>
      <c r="X127" s="221"/>
      <c r="Y127" s="221"/>
      <c r="Z127" s="221"/>
      <c r="AA127" s="221"/>
    </row>
    <row r="128" ht="13.5" customHeight="1">
      <c r="A128" s="221"/>
      <c r="B128" s="221"/>
      <c r="C128" s="221"/>
      <c r="D128" s="221"/>
      <c r="E128" s="221"/>
      <c r="F128" s="221"/>
      <c r="G128" s="221"/>
      <c r="H128" s="221"/>
      <c r="I128" s="221"/>
      <c r="J128" s="221"/>
      <c r="K128" s="221"/>
      <c r="L128" s="221"/>
      <c r="M128" s="221"/>
      <c r="N128" s="221"/>
      <c r="O128" s="221"/>
      <c r="P128" s="221"/>
      <c r="Q128" s="221"/>
      <c r="R128" s="221"/>
      <c r="S128" s="221"/>
      <c r="T128" s="221"/>
      <c r="U128" s="221"/>
      <c r="V128" s="221"/>
      <c r="W128" s="221"/>
      <c r="X128" s="221"/>
      <c r="Y128" s="221"/>
      <c r="Z128" s="221"/>
      <c r="AA128" s="221"/>
    </row>
    <row r="129" ht="13.5" customHeight="1">
      <c r="A129" s="221"/>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1"/>
      <c r="Z129" s="221"/>
      <c r="AA129" s="221"/>
    </row>
    <row r="130" ht="13.5" customHeight="1">
      <c r="A130" s="221"/>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1"/>
      <c r="Z130" s="221"/>
      <c r="AA130" s="221"/>
    </row>
    <row r="131" ht="13.5" customHeight="1">
      <c r="A131" s="221"/>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c r="Z131" s="221"/>
      <c r="AA131" s="221"/>
    </row>
    <row r="132" ht="13.5" customHeight="1">
      <c r="A132" s="221"/>
      <c r="B132" s="221"/>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c r="Z132" s="221"/>
      <c r="AA132" s="221"/>
    </row>
    <row r="133" ht="13.5" customHeight="1">
      <c r="A133" s="221"/>
      <c r="B133" s="221"/>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c r="Z133" s="221"/>
      <c r="AA133" s="221"/>
    </row>
    <row r="134" ht="13.5" customHeight="1">
      <c r="A134" s="221"/>
      <c r="B134" s="221"/>
      <c r="C134" s="221"/>
      <c r="D134" s="221"/>
      <c r="E134" s="221"/>
      <c r="F134" s="221"/>
      <c r="G134" s="221"/>
      <c r="H134" s="221"/>
      <c r="I134" s="221"/>
      <c r="J134" s="221"/>
      <c r="K134" s="221"/>
      <c r="L134" s="221"/>
      <c r="M134" s="221"/>
      <c r="N134" s="221"/>
      <c r="O134" s="221"/>
      <c r="P134" s="221"/>
      <c r="Q134" s="221"/>
      <c r="R134" s="221"/>
      <c r="S134" s="221"/>
      <c r="T134" s="221"/>
      <c r="U134" s="221"/>
      <c r="V134" s="221"/>
      <c r="W134" s="221"/>
      <c r="X134" s="221"/>
      <c r="Y134" s="221"/>
      <c r="Z134" s="221"/>
      <c r="AA134" s="221"/>
    </row>
    <row r="135" ht="13.5" customHeight="1">
      <c r="A135" s="221"/>
      <c r="B135" s="221"/>
      <c r="C135" s="221"/>
      <c r="D135" s="221"/>
      <c r="E135" s="221"/>
      <c r="F135" s="221"/>
      <c r="G135" s="221"/>
      <c r="H135" s="221"/>
      <c r="I135" s="221"/>
      <c r="J135" s="221"/>
      <c r="K135" s="221"/>
      <c r="L135" s="221"/>
      <c r="M135" s="221"/>
      <c r="N135" s="221"/>
      <c r="O135" s="221"/>
      <c r="P135" s="221"/>
      <c r="Q135" s="221"/>
      <c r="R135" s="221"/>
      <c r="S135" s="221"/>
      <c r="T135" s="221"/>
      <c r="U135" s="221"/>
      <c r="V135" s="221"/>
      <c r="W135" s="221"/>
      <c r="X135" s="221"/>
      <c r="Y135" s="221"/>
      <c r="Z135" s="221"/>
      <c r="AA135" s="221"/>
    </row>
    <row r="136" ht="13.5" customHeight="1">
      <c r="A136" s="221"/>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c r="Z136" s="221"/>
      <c r="AA136" s="221"/>
    </row>
    <row r="137" ht="13.5" customHeight="1">
      <c r="A137" s="221"/>
      <c r="B137" s="221"/>
      <c r="C137" s="221"/>
      <c r="D137" s="221"/>
      <c r="E137" s="221"/>
      <c r="F137" s="221"/>
      <c r="G137" s="221"/>
      <c r="H137" s="221"/>
      <c r="I137" s="221"/>
      <c r="J137" s="221"/>
      <c r="K137" s="221"/>
      <c r="L137" s="221"/>
      <c r="M137" s="221"/>
      <c r="N137" s="221"/>
      <c r="O137" s="221"/>
      <c r="P137" s="221"/>
      <c r="Q137" s="221"/>
      <c r="R137" s="221"/>
      <c r="S137" s="221"/>
      <c r="T137" s="221"/>
      <c r="U137" s="221"/>
      <c r="V137" s="221"/>
      <c r="W137" s="221"/>
      <c r="X137" s="221"/>
      <c r="Y137" s="221"/>
      <c r="Z137" s="221"/>
      <c r="AA137" s="221"/>
    </row>
    <row r="138" ht="13.5" customHeight="1">
      <c r="A138" s="221"/>
      <c r="B138" s="221"/>
      <c r="C138" s="221"/>
      <c r="D138" s="221"/>
      <c r="E138" s="221"/>
      <c r="F138" s="221"/>
      <c r="G138" s="221"/>
      <c r="H138" s="221"/>
      <c r="I138" s="221"/>
      <c r="J138" s="221"/>
      <c r="K138" s="221"/>
      <c r="L138" s="221"/>
      <c r="M138" s="221"/>
      <c r="N138" s="221"/>
      <c r="O138" s="221"/>
      <c r="P138" s="221"/>
      <c r="Q138" s="221"/>
      <c r="R138" s="221"/>
      <c r="S138" s="221"/>
      <c r="T138" s="221"/>
      <c r="U138" s="221"/>
      <c r="V138" s="221"/>
      <c r="W138" s="221"/>
      <c r="X138" s="221"/>
      <c r="Y138" s="221"/>
      <c r="Z138" s="221"/>
      <c r="AA138" s="221"/>
    </row>
    <row r="139" ht="13.5" customHeight="1">
      <c r="A139" s="221"/>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c r="Z139" s="221"/>
      <c r="AA139" s="221"/>
    </row>
    <row r="140" ht="13.5" customHeight="1">
      <c r="A140" s="221"/>
      <c r="B140" s="221"/>
      <c r="C140" s="221"/>
      <c r="D140" s="221"/>
      <c r="E140" s="221"/>
      <c r="F140" s="221"/>
      <c r="G140" s="221"/>
      <c r="H140" s="221"/>
      <c r="I140" s="221"/>
      <c r="J140" s="221"/>
      <c r="K140" s="221"/>
      <c r="L140" s="221"/>
      <c r="M140" s="221"/>
      <c r="N140" s="221"/>
      <c r="O140" s="221"/>
      <c r="P140" s="221"/>
      <c r="Q140" s="221"/>
      <c r="R140" s="221"/>
      <c r="S140" s="221"/>
      <c r="T140" s="221"/>
      <c r="U140" s="221"/>
      <c r="V140" s="221"/>
      <c r="W140" s="221"/>
      <c r="X140" s="221"/>
      <c r="Y140" s="221"/>
      <c r="Z140" s="221"/>
      <c r="AA140" s="221"/>
    </row>
    <row r="141" ht="13.5" customHeight="1">
      <c r="A141" s="221"/>
      <c r="B141" s="221"/>
      <c r="C141" s="221"/>
      <c r="D141" s="221"/>
      <c r="E141" s="221"/>
      <c r="F141" s="221"/>
      <c r="G141" s="221"/>
      <c r="H141" s="221"/>
      <c r="I141" s="221"/>
      <c r="J141" s="221"/>
      <c r="K141" s="221"/>
      <c r="L141" s="221"/>
      <c r="M141" s="221"/>
      <c r="N141" s="221"/>
      <c r="O141" s="221"/>
      <c r="P141" s="221"/>
      <c r="Q141" s="221"/>
      <c r="R141" s="221"/>
      <c r="S141" s="221"/>
      <c r="T141" s="221"/>
      <c r="U141" s="221"/>
      <c r="V141" s="221"/>
      <c r="W141" s="221"/>
      <c r="X141" s="221"/>
      <c r="Y141" s="221"/>
      <c r="Z141" s="221"/>
      <c r="AA141" s="221"/>
    </row>
    <row r="142" ht="13.5" customHeight="1">
      <c r="A142" s="221"/>
      <c r="B142" s="221"/>
      <c r="C142" s="221"/>
      <c r="D142" s="221"/>
      <c r="E142" s="221"/>
      <c r="F142" s="221"/>
      <c r="G142" s="221"/>
      <c r="H142" s="221"/>
      <c r="I142" s="221"/>
      <c r="J142" s="221"/>
      <c r="K142" s="221"/>
      <c r="L142" s="221"/>
      <c r="M142" s="221"/>
      <c r="N142" s="221"/>
      <c r="O142" s="221"/>
      <c r="P142" s="221"/>
      <c r="Q142" s="221"/>
      <c r="R142" s="221"/>
      <c r="S142" s="221"/>
      <c r="T142" s="221"/>
      <c r="U142" s="221"/>
      <c r="V142" s="221"/>
      <c r="W142" s="221"/>
      <c r="X142" s="221"/>
      <c r="Y142" s="221"/>
      <c r="Z142" s="221"/>
      <c r="AA142" s="221"/>
    </row>
    <row r="143" ht="13.5" customHeight="1">
      <c r="A143" s="221"/>
      <c r="B143" s="221"/>
      <c r="C143" s="221"/>
      <c r="D143" s="221"/>
      <c r="E143" s="221"/>
      <c r="F143" s="221"/>
      <c r="G143" s="221"/>
      <c r="H143" s="221"/>
      <c r="I143" s="221"/>
      <c r="J143" s="221"/>
      <c r="K143" s="221"/>
      <c r="L143" s="221"/>
      <c r="M143" s="221"/>
      <c r="N143" s="221"/>
      <c r="O143" s="221"/>
      <c r="P143" s="221"/>
      <c r="Q143" s="221"/>
      <c r="R143" s="221"/>
      <c r="S143" s="221"/>
      <c r="T143" s="221"/>
      <c r="U143" s="221"/>
      <c r="V143" s="221"/>
      <c r="W143" s="221"/>
      <c r="X143" s="221"/>
      <c r="Y143" s="221"/>
      <c r="Z143" s="221"/>
      <c r="AA143" s="221"/>
    </row>
    <row r="144" ht="13.5" customHeight="1">
      <c r="A144" s="221"/>
      <c r="B144" s="221"/>
      <c r="C144" s="221"/>
      <c r="D144" s="221"/>
      <c r="E144" s="221"/>
      <c r="F144" s="221"/>
      <c r="G144" s="221"/>
      <c r="H144" s="221"/>
      <c r="I144" s="221"/>
      <c r="J144" s="221"/>
      <c r="K144" s="221"/>
      <c r="L144" s="221"/>
      <c r="M144" s="221"/>
      <c r="N144" s="221"/>
      <c r="O144" s="221"/>
      <c r="P144" s="221"/>
      <c r="Q144" s="221"/>
      <c r="R144" s="221"/>
      <c r="S144" s="221"/>
      <c r="T144" s="221"/>
      <c r="U144" s="221"/>
      <c r="V144" s="221"/>
      <c r="W144" s="221"/>
      <c r="X144" s="221"/>
      <c r="Y144" s="221"/>
      <c r="Z144" s="221"/>
      <c r="AA144" s="221"/>
    </row>
    <row r="145" ht="13.5" customHeight="1">
      <c r="A145" s="221"/>
      <c r="B145" s="221"/>
      <c r="C145" s="221"/>
      <c r="D145" s="221"/>
      <c r="E145" s="221"/>
      <c r="F145" s="221"/>
      <c r="G145" s="221"/>
      <c r="H145" s="221"/>
      <c r="I145" s="221"/>
      <c r="J145" s="221"/>
      <c r="K145" s="221"/>
      <c r="L145" s="221"/>
      <c r="M145" s="221"/>
      <c r="N145" s="221"/>
      <c r="O145" s="221"/>
      <c r="P145" s="221"/>
      <c r="Q145" s="221"/>
      <c r="R145" s="221"/>
      <c r="S145" s="221"/>
      <c r="T145" s="221"/>
      <c r="U145" s="221"/>
      <c r="V145" s="221"/>
      <c r="W145" s="221"/>
      <c r="X145" s="221"/>
      <c r="Y145" s="221"/>
      <c r="Z145" s="221"/>
      <c r="AA145" s="221"/>
    </row>
    <row r="146" ht="13.5" customHeight="1">
      <c r="A146" s="221"/>
      <c r="B146" s="221"/>
      <c r="C146" s="221"/>
      <c r="D146" s="221"/>
      <c r="E146" s="221"/>
      <c r="F146" s="221"/>
      <c r="G146" s="221"/>
      <c r="H146" s="221"/>
      <c r="I146" s="221"/>
      <c r="J146" s="221"/>
      <c r="K146" s="221"/>
      <c r="L146" s="221"/>
      <c r="M146" s="221"/>
      <c r="N146" s="221"/>
      <c r="O146" s="221"/>
      <c r="P146" s="221"/>
      <c r="Q146" s="221"/>
      <c r="R146" s="221"/>
      <c r="S146" s="221"/>
      <c r="T146" s="221"/>
      <c r="U146" s="221"/>
      <c r="V146" s="221"/>
      <c r="W146" s="221"/>
      <c r="X146" s="221"/>
      <c r="Y146" s="221"/>
      <c r="Z146" s="221"/>
      <c r="AA146" s="221"/>
    </row>
    <row r="147" ht="13.5" customHeight="1">
      <c r="A147" s="221"/>
      <c r="B147" s="221"/>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c r="Z147" s="221"/>
      <c r="AA147" s="221"/>
    </row>
    <row r="148" ht="13.5" customHeight="1">
      <c r="A148" s="221"/>
      <c r="B148" s="221"/>
      <c r="C148" s="221"/>
      <c r="D148" s="221"/>
      <c r="E148" s="221"/>
      <c r="F148" s="221"/>
      <c r="G148" s="221"/>
      <c r="H148" s="221"/>
      <c r="I148" s="221"/>
      <c r="J148" s="221"/>
      <c r="K148" s="221"/>
      <c r="L148" s="221"/>
      <c r="M148" s="221"/>
      <c r="N148" s="221"/>
      <c r="O148" s="221"/>
      <c r="P148" s="221"/>
      <c r="Q148" s="221"/>
      <c r="R148" s="221"/>
      <c r="S148" s="221"/>
      <c r="T148" s="221"/>
      <c r="U148" s="221"/>
      <c r="V148" s="221"/>
      <c r="W148" s="221"/>
      <c r="X148" s="221"/>
      <c r="Y148" s="221"/>
      <c r="Z148" s="221"/>
      <c r="AA148" s="221"/>
    </row>
    <row r="149" ht="13.5" customHeight="1">
      <c r="A149" s="221"/>
      <c r="B149" s="221"/>
      <c r="C149" s="221"/>
      <c r="D149" s="221"/>
      <c r="E149" s="221"/>
      <c r="F149" s="221"/>
      <c r="G149" s="221"/>
      <c r="H149" s="221"/>
      <c r="I149" s="221"/>
      <c r="J149" s="221"/>
      <c r="K149" s="221"/>
      <c r="L149" s="221"/>
      <c r="M149" s="221"/>
      <c r="N149" s="221"/>
      <c r="O149" s="221"/>
      <c r="P149" s="221"/>
      <c r="Q149" s="221"/>
      <c r="R149" s="221"/>
      <c r="S149" s="221"/>
      <c r="T149" s="221"/>
      <c r="U149" s="221"/>
      <c r="V149" s="221"/>
      <c r="W149" s="221"/>
      <c r="X149" s="221"/>
      <c r="Y149" s="221"/>
      <c r="Z149" s="221"/>
      <c r="AA149" s="221"/>
    </row>
    <row r="150" ht="13.5" customHeight="1">
      <c r="A150" s="221"/>
      <c r="B150" s="221"/>
      <c r="C150" s="221"/>
      <c r="D150" s="221"/>
      <c r="E150" s="221"/>
      <c r="F150" s="221"/>
      <c r="G150" s="221"/>
      <c r="H150" s="221"/>
      <c r="I150" s="221"/>
      <c r="J150" s="221"/>
      <c r="K150" s="221"/>
      <c r="L150" s="221"/>
      <c r="M150" s="221"/>
      <c r="N150" s="221"/>
      <c r="O150" s="221"/>
      <c r="P150" s="221"/>
      <c r="Q150" s="221"/>
      <c r="R150" s="221"/>
      <c r="S150" s="221"/>
      <c r="T150" s="221"/>
      <c r="U150" s="221"/>
      <c r="V150" s="221"/>
      <c r="W150" s="221"/>
      <c r="X150" s="221"/>
      <c r="Y150" s="221"/>
      <c r="Z150" s="221"/>
      <c r="AA150" s="221"/>
    </row>
    <row r="151" ht="13.5" customHeight="1">
      <c r="A151" s="221"/>
      <c r="B151" s="221"/>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c r="AA151" s="221"/>
    </row>
    <row r="152" ht="13.5" customHeight="1">
      <c r="A152" s="221"/>
      <c r="B152" s="221"/>
      <c r="C152" s="221"/>
      <c r="D152" s="221"/>
      <c r="E152" s="221"/>
      <c r="F152" s="221"/>
      <c r="G152" s="221"/>
      <c r="H152" s="221"/>
      <c r="I152" s="221"/>
      <c r="J152" s="221"/>
      <c r="K152" s="221"/>
      <c r="L152" s="221"/>
      <c r="M152" s="221"/>
      <c r="N152" s="221"/>
      <c r="O152" s="221"/>
      <c r="P152" s="221"/>
      <c r="Q152" s="221"/>
      <c r="R152" s="221"/>
      <c r="S152" s="221"/>
      <c r="T152" s="221"/>
      <c r="U152" s="221"/>
      <c r="V152" s="221"/>
      <c r="W152" s="221"/>
      <c r="X152" s="221"/>
      <c r="Y152" s="221"/>
      <c r="Z152" s="221"/>
      <c r="AA152" s="221"/>
    </row>
    <row r="153" ht="13.5" customHeight="1">
      <c r="A153" s="221"/>
      <c r="B153" s="221"/>
      <c r="C153" s="221"/>
      <c r="D153" s="221"/>
      <c r="E153" s="221"/>
      <c r="F153" s="221"/>
      <c r="G153" s="221"/>
      <c r="H153" s="221"/>
      <c r="I153" s="221"/>
      <c r="J153" s="221"/>
      <c r="K153" s="221"/>
      <c r="L153" s="221"/>
      <c r="M153" s="221"/>
      <c r="N153" s="221"/>
      <c r="O153" s="221"/>
      <c r="P153" s="221"/>
      <c r="Q153" s="221"/>
      <c r="R153" s="221"/>
      <c r="S153" s="221"/>
      <c r="T153" s="221"/>
      <c r="U153" s="221"/>
      <c r="V153" s="221"/>
      <c r="W153" s="221"/>
      <c r="X153" s="221"/>
      <c r="Y153" s="221"/>
      <c r="Z153" s="221"/>
      <c r="AA153" s="221"/>
    </row>
    <row r="154" ht="13.5" customHeight="1">
      <c r="A154" s="221"/>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c r="Z154" s="221"/>
      <c r="AA154" s="221"/>
    </row>
    <row r="155" ht="13.5" customHeight="1">
      <c r="A155" s="221"/>
      <c r="B155" s="221"/>
      <c r="C155" s="221"/>
      <c r="D155" s="221"/>
      <c r="E155" s="221"/>
      <c r="F155" s="221"/>
      <c r="G155" s="221"/>
      <c r="H155" s="221"/>
      <c r="I155" s="221"/>
      <c r="J155" s="221"/>
      <c r="K155" s="221"/>
      <c r="L155" s="221"/>
      <c r="M155" s="221"/>
      <c r="N155" s="221"/>
      <c r="O155" s="221"/>
      <c r="P155" s="221"/>
      <c r="Q155" s="221"/>
      <c r="R155" s="221"/>
      <c r="S155" s="221"/>
      <c r="T155" s="221"/>
      <c r="U155" s="221"/>
      <c r="V155" s="221"/>
      <c r="W155" s="221"/>
      <c r="X155" s="221"/>
      <c r="Y155" s="221"/>
      <c r="Z155" s="221"/>
      <c r="AA155" s="221"/>
    </row>
    <row r="156" ht="13.5" customHeight="1">
      <c r="A156" s="221"/>
      <c r="B156" s="221"/>
      <c r="C156" s="221"/>
      <c r="D156" s="221"/>
      <c r="E156" s="221"/>
      <c r="F156" s="221"/>
      <c r="G156" s="221"/>
      <c r="H156" s="221"/>
      <c r="I156" s="221"/>
      <c r="J156" s="221"/>
      <c r="K156" s="221"/>
      <c r="L156" s="221"/>
      <c r="M156" s="221"/>
      <c r="N156" s="221"/>
      <c r="O156" s="221"/>
      <c r="P156" s="221"/>
      <c r="Q156" s="221"/>
      <c r="R156" s="221"/>
      <c r="S156" s="221"/>
      <c r="T156" s="221"/>
      <c r="U156" s="221"/>
      <c r="V156" s="221"/>
      <c r="W156" s="221"/>
      <c r="X156" s="221"/>
      <c r="Y156" s="221"/>
      <c r="Z156" s="221"/>
      <c r="AA156" s="221"/>
    </row>
    <row r="157" ht="13.5" customHeight="1">
      <c r="A157" s="221"/>
      <c r="B157" s="221"/>
      <c r="C157" s="221"/>
      <c r="D157" s="221"/>
      <c r="E157" s="221"/>
      <c r="F157" s="221"/>
      <c r="G157" s="221"/>
      <c r="H157" s="221"/>
      <c r="I157" s="221"/>
      <c r="J157" s="221"/>
      <c r="K157" s="221"/>
      <c r="L157" s="221"/>
      <c r="M157" s="221"/>
      <c r="N157" s="221"/>
      <c r="O157" s="221"/>
      <c r="P157" s="221"/>
      <c r="Q157" s="221"/>
      <c r="R157" s="221"/>
      <c r="S157" s="221"/>
      <c r="T157" s="221"/>
      <c r="U157" s="221"/>
      <c r="V157" s="221"/>
      <c r="W157" s="221"/>
      <c r="X157" s="221"/>
      <c r="Y157" s="221"/>
      <c r="Z157" s="221"/>
      <c r="AA157" s="221"/>
    </row>
    <row r="158" ht="13.5" customHeight="1">
      <c r="A158" s="221"/>
      <c r="B158" s="221"/>
      <c r="C158" s="221"/>
      <c r="D158" s="221"/>
      <c r="E158" s="221"/>
      <c r="F158" s="221"/>
      <c r="G158" s="221"/>
      <c r="H158" s="221"/>
      <c r="I158" s="221"/>
      <c r="J158" s="221"/>
      <c r="K158" s="221"/>
      <c r="L158" s="221"/>
      <c r="M158" s="221"/>
      <c r="N158" s="221"/>
      <c r="O158" s="221"/>
      <c r="P158" s="221"/>
      <c r="Q158" s="221"/>
      <c r="R158" s="221"/>
      <c r="S158" s="221"/>
      <c r="T158" s="221"/>
      <c r="U158" s="221"/>
      <c r="V158" s="221"/>
      <c r="W158" s="221"/>
      <c r="X158" s="221"/>
      <c r="Y158" s="221"/>
      <c r="Z158" s="221"/>
      <c r="AA158" s="221"/>
    </row>
    <row r="159" ht="13.5" customHeight="1">
      <c r="A159" s="221"/>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c r="Y159" s="221"/>
      <c r="Z159" s="221"/>
      <c r="AA159" s="221"/>
    </row>
    <row r="160" ht="13.5" customHeight="1">
      <c r="A160" s="221"/>
      <c r="B160" s="221"/>
      <c r="C160" s="221"/>
      <c r="D160" s="221"/>
      <c r="E160" s="221"/>
      <c r="F160" s="221"/>
      <c r="G160" s="221"/>
      <c r="H160" s="221"/>
      <c r="I160" s="221"/>
      <c r="J160" s="221"/>
      <c r="K160" s="221"/>
      <c r="L160" s="221"/>
      <c r="M160" s="221"/>
      <c r="N160" s="221"/>
      <c r="O160" s="221"/>
      <c r="P160" s="221"/>
      <c r="Q160" s="221"/>
      <c r="R160" s="221"/>
      <c r="S160" s="221"/>
      <c r="T160" s="221"/>
      <c r="U160" s="221"/>
      <c r="V160" s="221"/>
      <c r="W160" s="221"/>
      <c r="X160" s="221"/>
      <c r="Y160" s="221"/>
      <c r="Z160" s="221"/>
      <c r="AA160" s="221"/>
    </row>
    <row r="161" ht="13.5" customHeight="1">
      <c r="A161" s="221"/>
      <c r="B161" s="221"/>
      <c r="C161" s="221"/>
      <c r="D161" s="221"/>
      <c r="E161" s="221"/>
      <c r="F161" s="221"/>
      <c r="G161" s="221"/>
      <c r="H161" s="221"/>
      <c r="I161" s="221"/>
      <c r="J161" s="221"/>
      <c r="K161" s="221"/>
      <c r="L161" s="221"/>
      <c r="M161" s="221"/>
      <c r="N161" s="221"/>
      <c r="O161" s="221"/>
      <c r="P161" s="221"/>
      <c r="Q161" s="221"/>
      <c r="R161" s="221"/>
      <c r="S161" s="221"/>
      <c r="T161" s="221"/>
      <c r="U161" s="221"/>
      <c r="V161" s="221"/>
      <c r="W161" s="221"/>
      <c r="X161" s="221"/>
      <c r="Y161" s="221"/>
      <c r="Z161" s="221"/>
      <c r="AA161" s="221"/>
    </row>
    <row r="162" ht="13.5" customHeight="1">
      <c r="A162" s="221"/>
      <c r="B162" s="221"/>
      <c r="C162" s="221"/>
      <c r="D162" s="221"/>
      <c r="E162" s="221"/>
      <c r="F162" s="221"/>
      <c r="G162" s="221"/>
      <c r="H162" s="221"/>
      <c r="I162" s="221"/>
      <c r="J162" s="221"/>
      <c r="K162" s="221"/>
      <c r="L162" s="221"/>
      <c r="M162" s="221"/>
      <c r="N162" s="221"/>
      <c r="O162" s="221"/>
      <c r="P162" s="221"/>
      <c r="Q162" s="221"/>
      <c r="R162" s="221"/>
      <c r="S162" s="221"/>
      <c r="T162" s="221"/>
      <c r="U162" s="221"/>
      <c r="V162" s="221"/>
      <c r="W162" s="221"/>
      <c r="X162" s="221"/>
      <c r="Y162" s="221"/>
      <c r="Z162" s="221"/>
      <c r="AA162" s="221"/>
    </row>
    <row r="163" ht="13.5" customHeight="1">
      <c r="A163" s="221"/>
      <c r="B163" s="221"/>
      <c r="C163" s="221"/>
      <c r="D163" s="221"/>
      <c r="E163" s="221"/>
      <c r="F163" s="221"/>
      <c r="G163" s="221"/>
      <c r="H163" s="221"/>
      <c r="I163" s="221"/>
      <c r="J163" s="221"/>
      <c r="K163" s="221"/>
      <c r="L163" s="221"/>
      <c r="M163" s="221"/>
      <c r="N163" s="221"/>
      <c r="O163" s="221"/>
      <c r="P163" s="221"/>
      <c r="Q163" s="221"/>
      <c r="R163" s="221"/>
      <c r="S163" s="221"/>
      <c r="T163" s="221"/>
      <c r="U163" s="221"/>
      <c r="V163" s="221"/>
      <c r="W163" s="221"/>
      <c r="X163" s="221"/>
      <c r="Y163" s="221"/>
      <c r="Z163" s="221"/>
      <c r="AA163" s="221"/>
    </row>
    <row r="164" ht="13.5" customHeight="1">
      <c r="A164" s="221"/>
      <c r="B164" s="221"/>
      <c r="C164" s="221"/>
      <c r="D164" s="221"/>
      <c r="E164" s="221"/>
      <c r="F164" s="221"/>
      <c r="G164" s="221"/>
      <c r="H164" s="221"/>
      <c r="I164" s="221"/>
      <c r="J164" s="221"/>
      <c r="K164" s="221"/>
      <c r="L164" s="221"/>
      <c r="M164" s="221"/>
      <c r="N164" s="221"/>
      <c r="O164" s="221"/>
      <c r="P164" s="221"/>
      <c r="Q164" s="221"/>
      <c r="R164" s="221"/>
      <c r="S164" s="221"/>
      <c r="T164" s="221"/>
      <c r="U164" s="221"/>
      <c r="V164" s="221"/>
      <c r="W164" s="221"/>
      <c r="X164" s="221"/>
      <c r="Y164" s="221"/>
      <c r="Z164" s="221"/>
      <c r="AA164" s="221"/>
    </row>
    <row r="165" ht="13.5" customHeight="1">
      <c r="A165" s="221"/>
      <c r="B165" s="221"/>
      <c r="C165" s="221"/>
      <c r="D165" s="221"/>
      <c r="E165" s="221"/>
      <c r="F165" s="221"/>
      <c r="G165" s="221"/>
      <c r="H165" s="221"/>
      <c r="I165" s="221"/>
      <c r="J165" s="221"/>
      <c r="K165" s="221"/>
      <c r="L165" s="221"/>
      <c r="M165" s="221"/>
      <c r="N165" s="221"/>
      <c r="O165" s="221"/>
      <c r="P165" s="221"/>
      <c r="Q165" s="221"/>
      <c r="R165" s="221"/>
      <c r="S165" s="221"/>
      <c r="T165" s="221"/>
      <c r="U165" s="221"/>
      <c r="V165" s="221"/>
      <c r="W165" s="221"/>
      <c r="X165" s="221"/>
      <c r="Y165" s="221"/>
      <c r="Z165" s="221"/>
      <c r="AA165" s="221"/>
    </row>
    <row r="166" ht="13.5" customHeight="1">
      <c r="A166" s="221"/>
      <c r="B166" s="221"/>
      <c r="C166" s="221"/>
      <c r="D166" s="221"/>
      <c r="E166" s="221"/>
      <c r="F166" s="221"/>
      <c r="G166" s="221"/>
      <c r="H166" s="221"/>
      <c r="I166" s="221"/>
      <c r="J166" s="221"/>
      <c r="K166" s="221"/>
      <c r="L166" s="221"/>
      <c r="M166" s="221"/>
      <c r="N166" s="221"/>
      <c r="O166" s="221"/>
      <c r="P166" s="221"/>
      <c r="Q166" s="221"/>
      <c r="R166" s="221"/>
      <c r="S166" s="221"/>
      <c r="T166" s="221"/>
      <c r="U166" s="221"/>
      <c r="V166" s="221"/>
      <c r="W166" s="221"/>
      <c r="X166" s="221"/>
      <c r="Y166" s="221"/>
      <c r="Z166" s="221"/>
      <c r="AA166" s="221"/>
    </row>
    <row r="167" ht="13.5" customHeight="1">
      <c r="A167" s="221"/>
      <c r="B167" s="221"/>
      <c r="C167" s="221"/>
      <c r="D167" s="221"/>
      <c r="E167" s="221"/>
      <c r="F167" s="221"/>
      <c r="G167" s="221"/>
      <c r="H167" s="221"/>
      <c r="I167" s="221"/>
      <c r="J167" s="221"/>
      <c r="K167" s="221"/>
      <c r="L167" s="221"/>
      <c r="M167" s="221"/>
      <c r="N167" s="221"/>
      <c r="O167" s="221"/>
      <c r="P167" s="221"/>
      <c r="Q167" s="221"/>
      <c r="R167" s="221"/>
      <c r="S167" s="221"/>
      <c r="T167" s="221"/>
      <c r="U167" s="221"/>
      <c r="V167" s="221"/>
      <c r="W167" s="221"/>
      <c r="X167" s="221"/>
      <c r="Y167" s="221"/>
      <c r="Z167" s="221"/>
      <c r="AA167" s="221"/>
    </row>
    <row r="168" ht="13.5" customHeight="1">
      <c r="A168" s="221"/>
      <c r="B168" s="221"/>
      <c r="C168" s="221"/>
      <c r="D168" s="221"/>
      <c r="E168" s="221"/>
      <c r="F168" s="221"/>
      <c r="G168" s="221"/>
      <c r="H168" s="221"/>
      <c r="I168" s="221"/>
      <c r="J168" s="221"/>
      <c r="K168" s="221"/>
      <c r="L168" s="221"/>
      <c r="M168" s="221"/>
      <c r="N168" s="221"/>
      <c r="O168" s="221"/>
      <c r="P168" s="221"/>
      <c r="Q168" s="221"/>
      <c r="R168" s="221"/>
      <c r="S168" s="221"/>
      <c r="T168" s="221"/>
      <c r="U168" s="221"/>
      <c r="V168" s="221"/>
      <c r="W168" s="221"/>
      <c r="X168" s="221"/>
      <c r="Y168" s="221"/>
      <c r="Z168" s="221"/>
      <c r="AA168" s="221"/>
    </row>
    <row r="169" ht="13.5" customHeight="1">
      <c r="A169" s="221"/>
      <c r="B169" s="221"/>
      <c r="C169" s="221"/>
      <c r="D169" s="221"/>
      <c r="E169" s="221"/>
      <c r="F169" s="221"/>
      <c r="G169" s="221"/>
      <c r="H169" s="221"/>
      <c r="I169" s="221"/>
      <c r="J169" s="221"/>
      <c r="K169" s="221"/>
      <c r="L169" s="221"/>
      <c r="M169" s="221"/>
      <c r="N169" s="221"/>
      <c r="O169" s="221"/>
      <c r="P169" s="221"/>
      <c r="Q169" s="221"/>
      <c r="R169" s="221"/>
      <c r="S169" s="221"/>
      <c r="T169" s="221"/>
      <c r="U169" s="221"/>
      <c r="V169" s="221"/>
      <c r="W169" s="221"/>
      <c r="X169" s="221"/>
      <c r="Y169" s="221"/>
      <c r="Z169" s="221"/>
      <c r="AA169" s="221"/>
    </row>
    <row r="170" ht="13.5" customHeight="1">
      <c r="A170" s="221"/>
      <c r="B170" s="221"/>
      <c r="C170" s="221"/>
      <c r="D170" s="221"/>
      <c r="E170" s="221"/>
      <c r="F170" s="221"/>
      <c r="G170" s="221"/>
      <c r="H170" s="221"/>
      <c r="I170" s="221"/>
      <c r="J170" s="221"/>
      <c r="K170" s="221"/>
      <c r="L170" s="221"/>
      <c r="M170" s="221"/>
      <c r="N170" s="221"/>
      <c r="O170" s="221"/>
      <c r="P170" s="221"/>
      <c r="Q170" s="221"/>
      <c r="R170" s="221"/>
      <c r="S170" s="221"/>
      <c r="T170" s="221"/>
      <c r="U170" s="221"/>
      <c r="V170" s="221"/>
      <c r="W170" s="221"/>
      <c r="X170" s="221"/>
      <c r="Y170" s="221"/>
      <c r="Z170" s="221"/>
      <c r="AA170" s="221"/>
    </row>
    <row r="171" ht="13.5" customHeight="1">
      <c r="A171" s="221"/>
      <c r="B171" s="221"/>
      <c r="C171" s="221"/>
      <c r="D171" s="221"/>
      <c r="E171" s="221"/>
      <c r="F171" s="221"/>
      <c r="G171" s="221"/>
      <c r="H171" s="221"/>
      <c r="I171" s="221"/>
      <c r="J171" s="221"/>
      <c r="K171" s="221"/>
      <c r="L171" s="221"/>
      <c r="M171" s="221"/>
      <c r="N171" s="221"/>
      <c r="O171" s="221"/>
      <c r="P171" s="221"/>
      <c r="Q171" s="221"/>
      <c r="R171" s="221"/>
      <c r="S171" s="221"/>
      <c r="T171" s="221"/>
      <c r="U171" s="221"/>
      <c r="V171" s="221"/>
      <c r="W171" s="221"/>
      <c r="X171" s="221"/>
      <c r="Y171" s="221"/>
      <c r="Z171" s="221"/>
      <c r="AA171" s="221"/>
    </row>
    <row r="172" ht="13.5" customHeight="1">
      <c r="A172" s="221"/>
      <c r="B172" s="221"/>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c r="Z172" s="221"/>
      <c r="AA172" s="221"/>
    </row>
    <row r="173" ht="13.5" customHeight="1">
      <c r="A173" s="221"/>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c r="Z173" s="221"/>
      <c r="AA173" s="221"/>
    </row>
    <row r="174" ht="13.5" customHeight="1">
      <c r="A174" s="221"/>
      <c r="B174" s="221"/>
      <c r="C174" s="221"/>
      <c r="D174" s="221"/>
      <c r="E174" s="221"/>
      <c r="F174" s="221"/>
      <c r="G174" s="221"/>
      <c r="H174" s="221"/>
      <c r="I174" s="221"/>
      <c r="J174" s="221"/>
      <c r="K174" s="221"/>
      <c r="L174" s="221"/>
      <c r="M174" s="221"/>
      <c r="N174" s="221"/>
      <c r="O174" s="221"/>
      <c r="P174" s="221"/>
      <c r="Q174" s="221"/>
      <c r="R174" s="221"/>
      <c r="S174" s="221"/>
      <c r="T174" s="221"/>
      <c r="U174" s="221"/>
      <c r="V174" s="221"/>
      <c r="W174" s="221"/>
      <c r="X174" s="221"/>
      <c r="Y174" s="221"/>
      <c r="Z174" s="221"/>
      <c r="AA174" s="221"/>
    </row>
    <row r="175" ht="13.5" customHeight="1">
      <c r="A175" s="221"/>
      <c r="B175" s="221"/>
      <c r="C175" s="221"/>
      <c r="D175" s="221"/>
      <c r="E175" s="221"/>
      <c r="F175" s="221"/>
      <c r="G175" s="221"/>
      <c r="H175" s="221"/>
      <c r="I175" s="221"/>
      <c r="J175" s="221"/>
      <c r="K175" s="221"/>
      <c r="L175" s="221"/>
      <c r="M175" s="221"/>
      <c r="N175" s="221"/>
      <c r="O175" s="221"/>
      <c r="P175" s="221"/>
      <c r="Q175" s="221"/>
      <c r="R175" s="221"/>
      <c r="S175" s="221"/>
      <c r="T175" s="221"/>
      <c r="U175" s="221"/>
      <c r="V175" s="221"/>
      <c r="W175" s="221"/>
      <c r="X175" s="221"/>
      <c r="Y175" s="221"/>
      <c r="Z175" s="221"/>
      <c r="AA175" s="221"/>
    </row>
    <row r="176" ht="13.5" customHeight="1">
      <c r="A176" s="221"/>
      <c r="B176" s="221"/>
      <c r="C176" s="221"/>
      <c r="D176" s="221"/>
      <c r="E176" s="221"/>
      <c r="F176" s="221"/>
      <c r="G176" s="221"/>
      <c r="H176" s="221"/>
      <c r="I176" s="221"/>
      <c r="J176" s="221"/>
      <c r="K176" s="221"/>
      <c r="L176" s="221"/>
      <c r="M176" s="221"/>
      <c r="N176" s="221"/>
      <c r="O176" s="221"/>
      <c r="P176" s="221"/>
      <c r="Q176" s="221"/>
      <c r="R176" s="221"/>
      <c r="S176" s="221"/>
      <c r="T176" s="221"/>
      <c r="U176" s="221"/>
      <c r="V176" s="221"/>
      <c r="W176" s="221"/>
      <c r="X176" s="221"/>
      <c r="Y176" s="221"/>
      <c r="Z176" s="221"/>
      <c r="AA176" s="221"/>
    </row>
    <row r="177" ht="13.5" customHeight="1">
      <c r="A177" s="221"/>
      <c r="B177" s="221"/>
      <c r="C177" s="221"/>
      <c r="D177" s="221"/>
      <c r="E177" s="221"/>
      <c r="F177" s="221"/>
      <c r="G177" s="221"/>
      <c r="H177" s="221"/>
      <c r="I177" s="221"/>
      <c r="J177" s="221"/>
      <c r="K177" s="221"/>
      <c r="L177" s="221"/>
      <c r="M177" s="221"/>
      <c r="N177" s="221"/>
      <c r="O177" s="221"/>
      <c r="P177" s="221"/>
      <c r="Q177" s="221"/>
      <c r="R177" s="221"/>
      <c r="S177" s="221"/>
      <c r="T177" s="221"/>
      <c r="U177" s="221"/>
      <c r="V177" s="221"/>
      <c r="W177" s="221"/>
      <c r="X177" s="221"/>
      <c r="Y177" s="221"/>
      <c r="Z177" s="221"/>
      <c r="AA177" s="221"/>
    </row>
    <row r="178" ht="13.5" customHeight="1">
      <c r="A178" s="221"/>
      <c r="B178" s="221"/>
      <c r="C178" s="221"/>
      <c r="D178" s="221"/>
      <c r="E178" s="221"/>
      <c r="F178" s="221"/>
      <c r="G178" s="221"/>
      <c r="H178" s="221"/>
      <c r="I178" s="221"/>
      <c r="J178" s="221"/>
      <c r="K178" s="221"/>
      <c r="L178" s="221"/>
      <c r="M178" s="221"/>
      <c r="N178" s="221"/>
      <c r="O178" s="221"/>
      <c r="P178" s="221"/>
      <c r="Q178" s="221"/>
      <c r="R178" s="221"/>
      <c r="S178" s="221"/>
      <c r="T178" s="221"/>
      <c r="U178" s="221"/>
      <c r="V178" s="221"/>
      <c r="W178" s="221"/>
      <c r="X178" s="221"/>
      <c r="Y178" s="221"/>
      <c r="Z178" s="221"/>
      <c r="AA178" s="221"/>
    </row>
    <row r="179" ht="13.5" customHeight="1">
      <c r="A179" s="221"/>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c r="Z179" s="221"/>
      <c r="AA179" s="221"/>
    </row>
    <row r="180" ht="13.5" customHeight="1">
      <c r="A180" s="221"/>
      <c r="B180" s="221"/>
      <c r="C180" s="221"/>
      <c r="D180" s="221"/>
      <c r="E180" s="221"/>
      <c r="F180" s="221"/>
      <c r="G180" s="221"/>
      <c r="H180" s="221"/>
      <c r="I180" s="221"/>
      <c r="J180" s="221"/>
      <c r="K180" s="221"/>
      <c r="L180" s="221"/>
      <c r="M180" s="221"/>
      <c r="N180" s="221"/>
      <c r="O180" s="221"/>
      <c r="P180" s="221"/>
      <c r="Q180" s="221"/>
      <c r="R180" s="221"/>
      <c r="S180" s="221"/>
      <c r="T180" s="221"/>
      <c r="U180" s="221"/>
      <c r="V180" s="221"/>
      <c r="W180" s="221"/>
      <c r="X180" s="221"/>
      <c r="Y180" s="221"/>
      <c r="Z180" s="221"/>
      <c r="AA180" s="221"/>
    </row>
    <row r="181" ht="13.5" customHeight="1">
      <c r="A181" s="221"/>
      <c r="B181" s="221"/>
      <c r="C181" s="221"/>
      <c r="D181" s="221"/>
      <c r="E181" s="221"/>
      <c r="F181" s="221"/>
      <c r="G181" s="221"/>
      <c r="H181" s="221"/>
      <c r="I181" s="221"/>
      <c r="J181" s="221"/>
      <c r="K181" s="221"/>
      <c r="L181" s="221"/>
      <c r="M181" s="221"/>
      <c r="N181" s="221"/>
      <c r="O181" s="221"/>
      <c r="P181" s="221"/>
      <c r="Q181" s="221"/>
      <c r="R181" s="221"/>
      <c r="S181" s="221"/>
      <c r="T181" s="221"/>
      <c r="U181" s="221"/>
      <c r="V181" s="221"/>
      <c r="W181" s="221"/>
      <c r="X181" s="221"/>
      <c r="Y181" s="221"/>
      <c r="Z181" s="221"/>
      <c r="AA181" s="221"/>
    </row>
    <row r="182" ht="13.5" customHeight="1">
      <c r="A182" s="221"/>
      <c r="B182" s="221"/>
      <c r="C182" s="221"/>
      <c r="D182" s="221"/>
      <c r="E182" s="221"/>
      <c r="F182" s="221"/>
      <c r="G182" s="221"/>
      <c r="H182" s="221"/>
      <c r="I182" s="221"/>
      <c r="J182" s="221"/>
      <c r="K182" s="221"/>
      <c r="L182" s="221"/>
      <c r="M182" s="221"/>
      <c r="N182" s="221"/>
      <c r="O182" s="221"/>
      <c r="P182" s="221"/>
      <c r="Q182" s="221"/>
      <c r="R182" s="221"/>
      <c r="S182" s="221"/>
      <c r="T182" s="221"/>
      <c r="U182" s="221"/>
      <c r="V182" s="221"/>
      <c r="W182" s="221"/>
      <c r="X182" s="221"/>
      <c r="Y182" s="221"/>
      <c r="Z182" s="221"/>
      <c r="AA182" s="221"/>
    </row>
    <row r="183" ht="13.5" customHeight="1">
      <c r="A183" s="221"/>
      <c r="B183" s="221"/>
      <c r="C183" s="221"/>
      <c r="D183" s="221"/>
      <c r="E183" s="221"/>
      <c r="F183" s="221"/>
      <c r="G183" s="221"/>
      <c r="H183" s="221"/>
      <c r="I183" s="221"/>
      <c r="J183" s="221"/>
      <c r="K183" s="221"/>
      <c r="L183" s="221"/>
      <c r="M183" s="221"/>
      <c r="N183" s="221"/>
      <c r="O183" s="221"/>
      <c r="P183" s="221"/>
      <c r="Q183" s="221"/>
      <c r="R183" s="221"/>
      <c r="S183" s="221"/>
      <c r="T183" s="221"/>
      <c r="U183" s="221"/>
      <c r="V183" s="221"/>
      <c r="W183" s="221"/>
      <c r="X183" s="221"/>
      <c r="Y183" s="221"/>
      <c r="Z183" s="221"/>
      <c r="AA183" s="221"/>
    </row>
    <row r="184" ht="13.5" customHeight="1">
      <c r="A184" s="221"/>
      <c r="B184" s="221"/>
      <c r="C184" s="221"/>
      <c r="D184" s="221"/>
      <c r="E184" s="221"/>
      <c r="F184" s="221"/>
      <c r="G184" s="221"/>
      <c r="H184" s="221"/>
      <c r="I184" s="221"/>
      <c r="J184" s="221"/>
      <c r="K184" s="221"/>
      <c r="L184" s="221"/>
      <c r="M184" s="221"/>
      <c r="N184" s="221"/>
      <c r="O184" s="221"/>
      <c r="P184" s="221"/>
      <c r="Q184" s="221"/>
      <c r="R184" s="221"/>
      <c r="S184" s="221"/>
      <c r="T184" s="221"/>
      <c r="U184" s="221"/>
      <c r="V184" s="221"/>
      <c r="W184" s="221"/>
      <c r="X184" s="221"/>
      <c r="Y184" s="221"/>
      <c r="Z184" s="221"/>
      <c r="AA184" s="221"/>
    </row>
    <row r="185" ht="13.5" customHeight="1">
      <c r="A185" s="221"/>
      <c r="B185" s="221"/>
      <c r="C185" s="221"/>
      <c r="D185" s="221"/>
      <c r="E185" s="221"/>
      <c r="F185" s="221"/>
      <c r="G185" s="221"/>
      <c r="H185" s="221"/>
      <c r="I185" s="221"/>
      <c r="J185" s="221"/>
      <c r="K185" s="221"/>
      <c r="L185" s="221"/>
      <c r="M185" s="221"/>
      <c r="N185" s="221"/>
      <c r="O185" s="221"/>
      <c r="P185" s="221"/>
      <c r="Q185" s="221"/>
      <c r="R185" s="221"/>
      <c r="S185" s="221"/>
      <c r="T185" s="221"/>
      <c r="U185" s="221"/>
      <c r="V185" s="221"/>
      <c r="W185" s="221"/>
      <c r="X185" s="221"/>
      <c r="Y185" s="221"/>
      <c r="Z185" s="221"/>
      <c r="AA185" s="221"/>
    </row>
    <row r="186" ht="13.5" customHeight="1">
      <c r="A186" s="221"/>
      <c r="B186" s="221"/>
      <c r="C186" s="221"/>
      <c r="D186" s="221"/>
      <c r="E186" s="221"/>
      <c r="F186" s="221"/>
      <c r="G186" s="221"/>
      <c r="H186" s="221"/>
      <c r="I186" s="221"/>
      <c r="J186" s="221"/>
      <c r="K186" s="221"/>
      <c r="L186" s="221"/>
      <c r="M186" s="221"/>
      <c r="N186" s="221"/>
      <c r="O186" s="221"/>
      <c r="P186" s="221"/>
      <c r="Q186" s="221"/>
      <c r="R186" s="221"/>
      <c r="S186" s="221"/>
      <c r="T186" s="221"/>
      <c r="U186" s="221"/>
      <c r="V186" s="221"/>
      <c r="W186" s="221"/>
      <c r="X186" s="221"/>
      <c r="Y186" s="221"/>
      <c r="Z186" s="221"/>
      <c r="AA186" s="221"/>
    </row>
    <row r="187" ht="13.5" customHeight="1">
      <c r="A187" s="221"/>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c r="Z187" s="221"/>
      <c r="AA187" s="221"/>
    </row>
    <row r="188" ht="13.5" customHeight="1">
      <c r="A188" s="221"/>
      <c r="B188" s="221"/>
      <c r="C188" s="221"/>
      <c r="D188" s="221"/>
      <c r="E188" s="221"/>
      <c r="F188" s="221"/>
      <c r="G188" s="221"/>
      <c r="H188" s="221"/>
      <c r="I188" s="221"/>
      <c r="J188" s="221"/>
      <c r="K188" s="221"/>
      <c r="L188" s="221"/>
      <c r="M188" s="221"/>
      <c r="N188" s="221"/>
      <c r="O188" s="221"/>
      <c r="P188" s="221"/>
      <c r="Q188" s="221"/>
      <c r="R188" s="221"/>
      <c r="S188" s="221"/>
      <c r="T188" s="221"/>
      <c r="U188" s="221"/>
      <c r="V188" s="221"/>
      <c r="W188" s="221"/>
      <c r="X188" s="221"/>
      <c r="Y188" s="221"/>
      <c r="Z188" s="221"/>
      <c r="AA188" s="221"/>
    </row>
    <row r="189" ht="13.5" customHeight="1">
      <c r="A189" s="221"/>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c r="Z189" s="221"/>
      <c r="AA189" s="221"/>
    </row>
    <row r="190" ht="13.5" customHeight="1">
      <c r="A190" s="221"/>
      <c r="B190" s="221"/>
      <c r="C190" s="221"/>
      <c r="D190" s="221"/>
      <c r="E190" s="221"/>
      <c r="F190" s="221"/>
      <c r="G190" s="221"/>
      <c r="H190" s="221"/>
      <c r="I190" s="221"/>
      <c r="J190" s="221"/>
      <c r="K190" s="221"/>
      <c r="L190" s="221"/>
      <c r="M190" s="221"/>
      <c r="N190" s="221"/>
      <c r="O190" s="221"/>
      <c r="P190" s="221"/>
      <c r="Q190" s="221"/>
      <c r="R190" s="221"/>
      <c r="S190" s="221"/>
      <c r="T190" s="221"/>
      <c r="U190" s="221"/>
      <c r="V190" s="221"/>
      <c r="W190" s="221"/>
      <c r="X190" s="221"/>
      <c r="Y190" s="221"/>
      <c r="Z190" s="221"/>
      <c r="AA190" s="221"/>
    </row>
    <row r="191" ht="13.5" customHeight="1">
      <c r="A191" s="221"/>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c r="Z191" s="221"/>
      <c r="AA191" s="221"/>
    </row>
    <row r="192" ht="13.5" customHeight="1">
      <c r="A192" s="221"/>
      <c r="B192" s="221"/>
      <c r="C192" s="221"/>
      <c r="D192" s="221"/>
      <c r="E192" s="221"/>
      <c r="F192" s="221"/>
      <c r="G192" s="221"/>
      <c r="H192" s="221"/>
      <c r="I192" s="221"/>
      <c r="J192" s="221"/>
      <c r="K192" s="221"/>
      <c r="L192" s="221"/>
      <c r="M192" s="221"/>
      <c r="N192" s="221"/>
      <c r="O192" s="221"/>
      <c r="P192" s="221"/>
      <c r="Q192" s="221"/>
      <c r="R192" s="221"/>
      <c r="S192" s="221"/>
      <c r="T192" s="221"/>
      <c r="U192" s="221"/>
      <c r="V192" s="221"/>
      <c r="W192" s="221"/>
      <c r="X192" s="221"/>
      <c r="Y192" s="221"/>
      <c r="Z192" s="221"/>
      <c r="AA192" s="221"/>
    </row>
    <row r="193" ht="13.5" customHeight="1">
      <c r="A193" s="221"/>
      <c r="B193" s="221"/>
      <c r="C193" s="221"/>
      <c r="D193" s="221"/>
      <c r="E193" s="221"/>
      <c r="F193" s="221"/>
      <c r="G193" s="221"/>
      <c r="H193" s="221"/>
      <c r="I193" s="221"/>
      <c r="J193" s="221"/>
      <c r="K193" s="221"/>
      <c r="L193" s="221"/>
      <c r="M193" s="221"/>
      <c r="N193" s="221"/>
      <c r="O193" s="221"/>
      <c r="P193" s="221"/>
      <c r="Q193" s="221"/>
      <c r="R193" s="221"/>
      <c r="S193" s="221"/>
      <c r="T193" s="221"/>
      <c r="U193" s="221"/>
      <c r="V193" s="221"/>
      <c r="W193" s="221"/>
      <c r="X193" s="221"/>
      <c r="Y193" s="221"/>
      <c r="Z193" s="221"/>
      <c r="AA193" s="221"/>
    </row>
    <row r="194" ht="13.5" customHeight="1">
      <c r="A194" s="221"/>
      <c r="B194" s="221"/>
      <c r="C194" s="221"/>
      <c r="D194" s="221"/>
      <c r="E194" s="221"/>
      <c r="F194" s="221"/>
      <c r="G194" s="221"/>
      <c r="H194" s="221"/>
      <c r="I194" s="221"/>
      <c r="J194" s="221"/>
      <c r="K194" s="221"/>
      <c r="L194" s="221"/>
      <c r="M194" s="221"/>
      <c r="N194" s="221"/>
      <c r="O194" s="221"/>
      <c r="P194" s="221"/>
      <c r="Q194" s="221"/>
      <c r="R194" s="221"/>
      <c r="S194" s="221"/>
      <c r="T194" s="221"/>
      <c r="U194" s="221"/>
      <c r="V194" s="221"/>
      <c r="W194" s="221"/>
      <c r="X194" s="221"/>
      <c r="Y194" s="221"/>
      <c r="Z194" s="221"/>
      <c r="AA194" s="221"/>
    </row>
    <row r="195" ht="13.5" customHeight="1">
      <c r="A195" s="221"/>
      <c r="B195" s="221"/>
      <c r="C195" s="221"/>
      <c r="D195" s="221"/>
      <c r="E195" s="221"/>
      <c r="F195" s="221"/>
      <c r="G195" s="221"/>
      <c r="H195" s="221"/>
      <c r="I195" s="221"/>
      <c r="J195" s="221"/>
      <c r="K195" s="221"/>
      <c r="L195" s="221"/>
      <c r="M195" s="221"/>
      <c r="N195" s="221"/>
      <c r="O195" s="221"/>
      <c r="P195" s="221"/>
      <c r="Q195" s="221"/>
      <c r="R195" s="221"/>
      <c r="S195" s="221"/>
      <c r="T195" s="221"/>
      <c r="U195" s="221"/>
      <c r="V195" s="221"/>
      <c r="W195" s="221"/>
      <c r="X195" s="221"/>
      <c r="Y195" s="221"/>
      <c r="Z195" s="221"/>
      <c r="AA195" s="221"/>
    </row>
    <row r="196" ht="13.5" customHeight="1">
      <c r="A196" s="221"/>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c r="Z196" s="221"/>
      <c r="AA196" s="221"/>
    </row>
    <row r="197" ht="13.5" customHeight="1">
      <c r="A197" s="221"/>
      <c r="B197" s="221"/>
      <c r="C197" s="221"/>
      <c r="D197" s="221"/>
      <c r="E197" s="221"/>
      <c r="F197" s="221"/>
      <c r="G197" s="221"/>
      <c r="H197" s="221"/>
      <c r="I197" s="221"/>
      <c r="J197" s="221"/>
      <c r="K197" s="221"/>
      <c r="L197" s="221"/>
      <c r="M197" s="221"/>
      <c r="N197" s="221"/>
      <c r="O197" s="221"/>
      <c r="P197" s="221"/>
      <c r="Q197" s="221"/>
      <c r="R197" s="221"/>
      <c r="S197" s="221"/>
      <c r="T197" s="221"/>
      <c r="U197" s="221"/>
      <c r="V197" s="221"/>
      <c r="W197" s="221"/>
      <c r="X197" s="221"/>
      <c r="Y197" s="221"/>
      <c r="Z197" s="221"/>
      <c r="AA197" s="221"/>
    </row>
    <row r="198" ht="13.5" customHeight="1">
      <c r="A198" s="221"/>
      <c r="B198" s="221"/>
      <c r="C198" s="221"/>
      <c r="D198" s="221"/>
      <c r="E198" s="221"/>
      <c r="F198" s="221"/>
      <c r="G198" s="221"/>
      <c r="H198" s="221"/>
      <c r="I198" s="221"/>
      <c r="J198" s="221"/>
      <c r="K198" s="221"/>
      <c r="L198" s="221"/>
      <c r="M198" s="221"/>
      <c r="N198" s="221"/>
      <c r="O198" s="221"/>
      <c r="P198" s="221"/>
      <c r="Q198" s="221"/>
      <c r="R198" s="221"/>
      <c r="S198" s="221"/>
      <c r="T198" s="221"/>
      <c r="U198" s="221"/>
      <c r="V198" s="221"/>
      <c r="W198" s="221"/>
      <c r="X198" s="221"/>
      <c r="Y198" s="221"/>
      <c r="Z198" s="221"/>
      <c r="AA198" s="221"/>
    </row>
    <row r="199" ht="13.5" customHeight="1">
      <c r="A199" s="221"/>
      <c r="B199" s="221"/>
      <c r="C199" s="221"/>
      <c r="D199" s="221"/>
      <c r="E199" s="221"/>
      <c r="F199" s="221"/>
      <c r="G199" s="221"/>
      <c r="H199" s="221"/>
      <c r="I199" s="221"/>
      <c r="J199" s="221"/>
      <c r="K199" s="221"/>
      <c r="L199" s="221"/>
      <c r="M199" s="221"/>
      <c r="N199" s="221"/>
      <c r="O199" s="221"/>
      <c r="P199" s="221"/>
      <c r="Q199" s="221"/>
      <c r="R199" s="221"/>
      <c r="S199" s="221"/>
      <c r="T199" s="221"/>
      <c r="U199" s="221"/>
      <c r="V199" s="221"/>
      <c r="W199" s="221"/>
      <c r="X199" s="221"/>
      <c r="Y199" s="221"/>
      <c r="Z199" s="221"/>
      <c r="AA199" s="221"/>
    </row>
    <row r="200" ht="13.5" customHeight="1">
      <c r="A200" s="221"/>
      <c r="B200" s="221"/>
      <c r="C200" s="221"/>
      <c r="D200" s="221"/>
      <c r="E200" s="221"/>
      <c r="F200" s="221"/>
      <c r="G200" s="221"/>
      <c r="H200" s="221"/>
      <c r="I200" s="221"/>
      <c r="J200" s="221"/>
      <c r="K200" s="221"/>
      <c r="L200" s="221"/>
      <c r="M200" s="221"/>
      <c r="N200" s="221"/>
      <c r="O200" s="221"/>
      <c r="P200" s="221"/>
      <c r="Q200" s="221"/>
      <c r="R200" s="221"/>
      <c r="S200" s="221"/>
      <c r="T200" s="221"/>
      <c r="U200" s="221"/>
      <c r="V200" s="221"/>
      <c r="W200" s="221"/>
      <c r="X200" s="221"/>
      <c r="Y200" s="221"/>
      <c r="Z200" s="221"/>
      <c r="AA200" s="221"/>
    </row>
    <row r="201" ht="13.5" customHeight="1">
      <c r="A201" s="221"/>
      <c r="B201" s="221"/>
      <c r="C201" s="221"/>
      <c r="D201" s="221"/>
      <c r="E201" s="221"/>
      <c r="F201" s="221"/>
      <c r="G201" s="221"/>
      <c r="H201" s="221"/>
      <c r="I201" s="221"/>
      <c r="J201" s="221"/>
      <c r="K201" s="221"/>
      <c r="L201" s="221"/>
      <c r="M201" s="221"/>
      <c r="N201" s="221"/>
      <c r="O201" s="221"/>
      <c r="P201" s="221"/>
      <c r="Q201" s="221"/>
      <c r="R201" s="221"/>
      <c r="S201" s="221"/>
      <c r="T201" s="221"/>
      <c r="U201" s="221"/>
      <c r="V201" s="221"/>
      <c r="W201" s="221"/>
      <c r="X201" s="221"/>
      <c r="Y201" s="221"/>
      <c r="Z201" s="221"/>
      <c r="AA201" s="221"/>
    </row>
    <row r="202" ht="13.5" customHeight="1">
      <c r="A202" s="221"/>
      <c r="B202" s="221"/>
      <c r="C202" s="221"/>
      <c r="D202" s="221"/>
      <c r="E202" s="221"/>
      <c r="F202" s="221"/>
      <c r="G202" s="221"/>
      <c r="H202" s="221"/>
      <c r="I202" s="221"/>
      <c r="J202" s="221"/>
      <c r="K202" s="221"/>
      <c r="L202" s="221"/>
      <c r="M202" s="221"/>
      <c r="N202" s="221"/>
      <c r="O202" s="221"/>
      <c r="P202" s="221"/>
      <c r="Q202" s="221"/>
      <c r="R202" s="221"/>
      <c r="S202" s="221"/>
      <c r="T202" s="221"/>
      <c r="U202" s="221"/>
      <c r="V202" s="221"/>
      <c r="W202" s="221"/>
      <c r="X202" s="221"/>
      <c r="Y202" s="221"/>
      <c r="Z202" s="221"/>
      <c r="AA202" s="221"/>
    </row>
    <row r="203" ht="13.5" customHeight="1">
      <c r="A203" s="221"/>
      <c r="B203" s="221"/>
      <c r="C203" s="221"/>
      <c r="D203" s="221"/>
      <c r="E203" s="221"/>
      <c r="F203" s="221"/>
      <c r="G203" s="221"/>
      <c r="H203" s="221"/>
      <c r="I203" s="221"/>
      <c r="J203" s="221"/>
      <c r="K203" s="221"/>
      <c r="L203" s="221"/>
      <c r="M203" s="221"/>
      <c r="N203" s="221"/>
      <c r="O203" s="221"/>
      <c r="P203" s="221"/>
      <c r="Q203" s="221"/>
      <c r="R203" s="221"/>
      <c r="S203" s="221"/>
      <c r="T203" s="221"/>
      <c r="U203" s="221"/>
      <c r="V203" s="221"/>
      <c r="W203" s="221"/>
      <c r="X203" s="221"/>
      <c r="Y203" s="221"/>
      <c r="Z203" s="221"/>
      <c r="AA203" s="221"/>
    </row>
    <row r="204" ht="13.5" customHeight="1">
      <c r="A204" s="221"/>
      <c r="B204" s="221"/>
      <c r="C204" s="221"/>
      <c r="D204" s="221"/>
      <c r="E204" s="221"/>
      <c r="F204" s="221"/>
      <c r="G204" s="221"/>
      <c r="H204" s="221"/>
      <c r="I204" s="221"/>
      <c r="J204" s="221"/>
      <c r="K204" s="221"/>
      <c r="L204" s="221"/>
      <c r="M204" s="221"/>
      <c r="N204" s="221"/>
      <c r="O204" s="221"/>
      <c r="P204" s="221"/>
      <c r="Q204" s="221"/>
      <c r="R204" s="221"/>
      <c r="S204" s="221"/>
      <c r="T204" s="221"/>
      <c r="U204" s="221"/>
      <c r="V204" s="221"/>
      <c r="W204" s="221"/>
      <c r="X204" s="221"/>
      <c r="Y204" s="221"/>
      <c r="Z204" s="221"/>
      <c r="AA204" s="221"/>
    </row>
    <row r="205" ht="13.5" customHeight="1">
      <c r="A205" s="221"/>
      <c r="B205" s="221"/>
      <c r="C205" s="221"/>
      <c r="D205" s="221"/>
      <c r="E205" s="221"/>
      <c r="F205" s="221"/>
      <c r="G205" s="221"/>
      <c r="H205" s="221"/>
      <c r="I205" s="221"/>
      <c r="J205" s="221"/>
      <c r="K205" s="221"/>
      <c r="L205" s="221"/>
      <c r="M205" s="221"/>
      <c r="N205" s="221"/>
      <c r="O205" s="221"/>
      <c r="P205" s="221"/>
      <c r="Q205" s="221"/>
      <c r="R205" s="221"/>
      <c r="S205" s="221"/>
      <c r="T205" s="221"/>
      <c r="U205" s="221"/>
      <c r="V205" s="221"/>
      <c r="W205" s="221"/>
      <c r="X205" s="221"/>
      <c r="Y205" s="221"/>
      <c r="Z205" s="221"/>
      <c r="AA205" s="221"/>
    </row>
    <row r="206" ht="13.5" customHeight="1">
      <c r="A206" s="221"/>
      <c r="B206" s="221"/>
      <c r="C206" s="221"/>
      <c r="D206" s="221"/>
      <c r="E206" s="221"/>
      <c r="F206" s="221"/>
      <c r="G206" s="221"/>
      <c r="H206" s="221"/>
      <c r="I206" s="221"/>
      <c r="J206" s="221"/>
      <c r="K206" s="221"/>
      <c r="L206" s="221"/>
      <c r="M206" s="221"/>
      <c r="N206" s="221"/>
      <c r="O206" s="221"/>
      <c r="P206" s="221"/>
      <c r="Q206" s="221"/>
      <c r="R206" s="221"/>
      <c r="S206" s="221"/>
      <c r="T206" s="221"/>
      <c r="U206" s="221"/>
      <c r="V206" s="221"/>
      <c r="W206" s="221"/>
      <c r="X206" s="221"/>
      <c r="Y206" s="221"/>
      <c r="Z206" s="221"/>
      <c r="AA206" s="221"/>
    </row>
    <row r="207" ht="13.5" customHeight="1">
      <c r="A207" s="221"/>
      <c r="B207" s="221"/>
      <c r="C207" s="221"/>
      <c r="D207" s="221"/>
      <c r="E207" s="221"/>
      <c r="F207" s="221"/>
      <c r="G207" s="221"/>
      <c r="H207" s="221"/>
      <c r="I207" s="221"/>
      <c r="J207" s="221"/>
      <c r="K207" s="221"/>
      <c r="L207" s="221"/>
      <c r="M207" s="221"/>
      <c r="N207" s="221"/>
      <c r="O207" s="221"/>
      <c r="P207" s="221"/>
      <c r="Q207" s="221"/>
      <c r="R207" s="221"/>
      <c r="S207" s="221"/>
      <c r="T207" s="221"/>
      <c r="U207" s="221"/>
      <c r="V207" s="221"/>
      <c r="W207" s="221"/>
      <c r="X207" s="221"/>
      <c r="Y207" s="221"/>
      <c r="Z207" s="221"/>
      <c r="AA207" s="221"/>
    </row>
    <row r="208" ht="13.5" customHeight="1">
      <c r="A208" s="221"/>
      <c r="B208" s="221"/>
      <c r="C208" s="221"/>
      <c r="D208" s="221"/>
      <c r="E208" s="221"/>
      <c r="F208" s="221"/>
      <c r="G208" s="221"/>
      <c r="H208" s="221"/>
      <c r="I208" s="221"/>
      <c r="J208" s="221"/>
      <c r="K208" s="221"/>
      <c r="L208" s="221"/>
      <c r="M208" s="221"/>
      <c r="N208" s="221"/>
      <c r="O208" s="221"/>
      <c r="P208" s="221"/>
      <c r="Q208" s="221"/>
      <c r="R208" s="221"/>
      <c r="S208" s="221"/>
      <c r="T208" s="221"/>
      <c r="U208" s="221"/>
      <c r="V208" s="221"/>
      <c r="W208" s="221"/>
      <c r="X208" s="221"/>
      <c r="Y208" s="221"/>
      <c r="Z208" s="221"/>
      <c r="AA208" s="221"/>
    </row>
    <row r="209" ht="13.5" customHeight="1">
      <c r="A209" s="221"/>
      <c r="B209" s="221"/>
      <c r="C209" s="221"/>
      <c r="D209" s="221"/>
      <c r="E209" s="221"/>
      <c r="F209" s="221"/>
      <c r="G209" s="221"/>
      <c r="H209" s="221"/>
      <c r="I209" s="221"/>
      <c r="J209" s="221"/>
      <c r="K209" s="221"/>
      <c r="L209" s="221"/>
      <c r="M209" s="221"/>
      <c r="N209" s="221"/>
      <c r="O209" s="221"/>
      <c r="P209" s="221"/>
      <c r="Q209" s="221"/>
      <c r="R209" s="221"/>
      <c r="S209" s="221"/>
      <c r="T209" s="221"/>
      <c r="U209" s="221"/>
      <c r="V209" s="221"/>
      <c r="W209" s="221"/>
      <c r="X209" s="221"/>
      <c r="Y209" s="221"/>
      <c r="Z209" s="221"/>
      <c r="AA209" s="221"/>
    </row>
    <row r="210" ht="13.5" customHeight="1">
      <c r="A210" s="221"/>
      <c r="B210" s="221"/>
      <c r="C210" s="221"/>
      <c r="D210" s="221"/>
      <c r="E210" s="221"/>
      <c r="F210" s="221"/>
      <c r="G210" s="221"/>
      <c r="H210" s="221"/>
      <c r="I210" s="221"/>
      <c r="J210" s="221"/>
      <c r="K210" s="221"/>
      <c r="L210" s="221"/>
      <c r="M210" s="221"/>
      <c r="N210" s="221"/>
      <c r="O210" s="221"/>
      <c r="P210" s="221"/>
      <c r="Q210" s="221"/>
      <c r="R210" s="221"/>
      <c r="S210" s="221"/>
      <c r="T210" s="221"/>
      <c r="U210" s="221"/>
      <c r="V210" s="221"/>
      <c r="W210" s="221"/>
      <c r="X210" s="221"/>
      <c r="Y210" s="221"/>
      <c r="Z210" s="221"/>
      <c r="AA210" s="221"/>
    </row>
    <row r="211" ht="13.5" customHeight="1">
      <c r="A211" s="221"/>
      <c r="B211" s="221"/>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c r="Z211" s="221"/>
      <c r="AA211" s="221"/>
    </row>
    <row r="212" ht="13.5" customHeight="1">
      <c r="A212" s="221"/>
      <c r="B212" s="221"/>
      <c r="C212" s="221"/>
      <c r="D212" s="221"/>
      <c r="E212" s="221"/>
      <c r="F212" s="221"/>
      <c r="G212" s="221"/>
      <c r="H212" s="221"/>
      <c r="I212" s="221"/>
      <c r="J212" s="221"/>
      <c r="K212" s="221"/>
      <c r="L212" s="221"/>
      <c r="M212" s="221"/>
      <c r="N212" s="221"/>
      <c r="O212" s="221"/>
      <c r="P212" s="221"/>
      <c r="Q212" s="221"/>
      <c r="R212" s="221"/>
      <c r="S212" s="221"/>
      <c r="T212" s="221"/>
      <c r="U212" s="221"/>
      <c r="V212" s="221"/>
      <c r="W212" s="221"/>
      <c r="X212" s="221"/>
      <c r="Y212" s="221"/>
      <c r="Z212" s="221"/>
      <c r="AA212" s="221"/>
    </row>
    <row r="213" ht="13.5" customHeight="1">
      <c r="A213" s="221"/>
      <c r="B213" s="221"/>
      <c r="C213" s="221"/>
      <c r="D213" s="221"/>
      <c r="E213" s="221"/>
      <c r="F213" s="221"/>
      <c r="G213" s="221"/>
      <c r="H213" s="221"/>
      <c r="I213" s="221"/>
      <c r="J213" s="221"/>
      <c r="K213" s="221"/>
      <c r="L213" s="221"/>
      <c r="M213" s="221"/>
      <c r="N213" s="221"/>
      <c r="O213" s="221"/>
      <c r="P213" s="221"/>
      <c r="Q213" s="221"/>
      <c r="R213" s="221"/>
      <c r="S213" s="221"/>
      <c r="T213" s="221"/>
      <c r="U213" s="221"/>
      <c r="V213" s="221"/>
      <c r="W213" s="221"/>
      <c r="X213" s="221"/>
      <c r="Y213" s="221"/>
      <c r="Z213" s="221"/>
      <c r="AA213" s="221"/>
    </row>
    <row r="214" ht="13.5" customHeight="1">
      <c r="A214" s="221"/>
      <c r="B214" s="221"/>
      <c r="C214" s="221"/>
      <c r="D214" s="221"/>
      <c r="E214" s="221"/>
      <c r="F214" s="221"/>
      <c r="G214" s="221"/>
      <c r="H214" s="221"/>
      <c r="I214" s="221"/>
      <c r="J214" s="221"/>
      <c r="K214" s="221"/>
      <c r="L214" s="221"/>
      <c r="M214" s="221"/>
      <c r="N214" s="221"/>
      <c r="O214" s="221"/>
      <c r="P214" s="221"/>
      <c r="Q214" s="221"/>
      <c r="R214" s="221"/>
      <c r="S214" s="221"/>
      <c r="T214" s="221"/>
      <c r="U214" s="221"/>
      <c r="V214" s="221"/>
      <c r="W214" s="221"/>
      <c r="X214" s="221"/>
      <c r="Y214" s="221"/>
      <c r="Z214" s="221"/>
      <c r="AA214" s="221"/>
    </row>
    <row r="215" ht="13.5" customHeight="1">
      <c r="A215" s="221"/>
      <c r="B215" s="221"/>
      <c r="C215" s="221"/>
      <c r="D215" s="221"/>
      <c r="E215" s="221"/>
      <c r="F215" s="221"/>
      <c r="G215" s="221"/>
      <c r="H215" s="221"/>
      <c r="I215" s="221"/>
      <c r="J215" s="221"/>
      <c r="K215" s="221"/>
      <c r="L215" s="221"/>
      <c r="M215" s="221"/>
      <c r="N215" s="221"/>
      <c r="O215" s="221"/>
      <c r="P215" s="221"/>
      <c r="Q215" s="221"/>
      <c r="R215" s="221"/>
      <c r="S215" s="221"/>
      <c r="T215" s="221"/>
      <c r="U215" s="221"/>
      <c r="V215" s="221"/>
      <c r="W215" s="221"/>
      <c r="X215" s="221"/>
      <c r="Y215" s="221"/>
      <c r="Z215" s="221"/>
      <c r="AA215" s="221"/>
    </row>
    <row r="216" ht="13.5" customHeight="1">
      <c r="A216" s="221"/>
      <c r="B216" s="221"/>
      <c r="C216" s="221"/>
      <c r="D216" s="221"/>
      <c r="E216" s="221"/>
      <c r="F216" s="221"/>
      <c r="G216" s="221"/>
      <c r="H216" s="221"/>
      <c r="I216" s="221"/>
      <c r="J216" s="221"/>
      <c r="K216" s="221"/>
      <c r="L216" s="221"/>
      <c r="M216" s="221"/>
      <c r="N216" s="221"/>
      <c r="O216" s="221"/>
      <c r="P216" s="221"/>
      <c r="Q216" s="221"/>
      <c r="R216" s="221"/>
      <c r="S216" s="221"/>
      <c r="T216" s="221"/>
      <c r="U216" s="221"/>
      <c r="V216" s="221"/>
      <c r="W216" s="221"/>
      <c r="X216" s="221"/>
      <c r="Y216" s="221"/>
      <c r="Z216" s="221"/>
      <c r="AA216" s="221"/>
    </row>
    <row r="217" ht="13.5" customHeight="1">
      <c r="A217" s="221"/>
      <c r="B217" s="221"/>
      <c r="C217" s="221"/>
      <c r="D217" s="221"/>
      <c r="E217" s="221"/>
      <c r="F217" s="221"/>
      <c r="G217" s="221"/>
      <c r="H217" s="221"/>
      <c r="I217" s="221"/>
      <c r="J217" s="221"/>
      <c r="K217" s="221"/>
      <c r="L217" s="221"/>
      <c r="M217" s="221"/>
      <c r="N217" s="221"/>
      <c r="O217" s="221"/>
      <c r="P217" s="221"/>
      <c r="Q217" s="221"/>
      <c r="R217" s="221"/>
      <c r="S217" s="221"/>
      <c r="T217" s="221"/>
      <c r="U217" s="221"/>
      <c r="V217" s="221"/>
      <c r="W217" s="221"/>
      <c r="X217" s="221"/>
      <c r="Y217" s="221"/>
      <c r="Z217" s="221"/>
      <c r="AA217" s="221"/>
    </row>
    <row r="218" ht="13.5" customHeight="1">
      <c r="A218" s="221"/>
      <c r="B218" s="221"/>
      <c r="C218" s="221"/>
      <c r="D218" s="221"/>
      <c r="E218" s="221"/>
      <c r="F218" s="221"/>
      <c r="G218" s="221"/>
      <c r="H218" s="221"/>
      <c r="I218" s="221"/>
      <c r="J218" s="221"/>
      <c r="K218" s="221"/>
      <c r="L218" s="221"/>
      <c r="M218" s="221"/>
      <c r="N218" s="221"/>
      <c r="O218" s="221"/>
      <c r="P218" s="221"/>
      <c r="Q218" s="221"/>
      <c r="R218" s="221"/>
      <c r="S218" s="221"/>
      <c r="T218" s="221"/>
      <c r="U218" s="221"/>
      <c r="V218" s="221"/>
      <c r="W218" s="221"/>
      <c r="X218" s="221"/>
      <c r="Y218" s="221"/>
      <c r="Z218" s="221"/>
      <c r="AA218" s="221"/>
    </row>
    <row r="219" ht="13.5" customHeight="1">
      <c r="A219" s="221"/>
      <c r="B219" s="221"/>
      <c r="C219" s="221"/>
      <c r="D219" s="221"/>
      <c r="E219" s="221"/>
      <c r="F219" s="221"/>
      <c r="G219" s="221"/>
      <c r="H219" s="221"/>
      <c r="I219" s="221"/>
      <c r="J219" s="221"/>
      <c r="K219" s="221"/>
      <c r="L219" s="221"/>
      <c r="M219" s="221"/>
      <c r="N219" s="221"/>
      <c r="O219" s="221"/>
      <c r="P219" s="221"/>
      <c r="Q219" s="221"/>
      <c r="R219" s="221"/>
      <c r="S219" s="221"/>
      <c r="T219" s="221"/>
      <c r="U219" s="221"/>
      <c r="V219" s="221"/>
      <c r="W219" s="221"/>
      <c r="X219" s="221"/>
      <c r="Y219" s="221"/>
      <c r="Z219" s="221"/>
      <c r="AA219" s="221"/>
    </row>
    <row r="220" ht="13.5" customHeight="1">
      <c r="A220" s="221"/>
      <c r="B220" s="221"/>
      <c r="C220" s="221"/>
      <c r="D220" s="221"/>
      <c r="E220" s="221"/>
      <c r="F220" s="221"/>
      <c r="G220" s="221"/>
      <c r="H220" s="221"/>
      <c r="I220" s="221"/>
      <c r="J220" s="221"/>
      <c r="K220" s="221"/>
      <c r="L220" s="221"/>
      <c r="M220" s="221"/>
      <c r="N220" s="221"/>
      <c r="O220" s="221"/>
      <c r="P220" s="221"/>
      <c r="Q220" s="221"/>
      <c r="R220" s="221"/>
      <c r="S220" s="221"/>
      <c r="T220" s="221"/>
      <c r="U220" s="221"/>
      <c r="V220" s="221"/>
      <c r="W220" s="221"/>
      <c r="X220" s="221"/>
      <c r="Y220" s="221"/>
      <c r="Z220" s="221"/>
      <c r="AA220" s="221"/>
    </row>
    <row r="221" ht="13.5" customHeight="1">
      <c r="A221" s="221"/>
      <c r="B221" s="221"/>
      <c r="C221" s="221"/>
      <c r="D221" s="221"/>
      <c r="E221" s="221"/>
      <c r="F221" s="221"/>
      <c r="G221" s="221"/>
      <c r="H221" s="221"/>
      <c r="I221" s="221"/>
      <c r="J221" s="221"/>
      <c r="K221" s="221"/>
      <c r="L221" s="221"/>
      <c r="M221" s="221"/>
      <c r="N221" s="221"/>
      <c r="O221" s="221"/>
      <c r="P221" s="221"/>
      <c r="Q221" s="221"/>
      <c r="R221" s="221"/>
      <c r="S221" s="221"/>
      <c r="T221" s="221"/>
      <c r="U221" s="221"/>
      <c r="V221" s="221"/>
      <c r="W221" s="221"/>
      <c r="X221" s="221"/>
      <c r="Y221" s="221"/>
      <c r="Z221" s="221"/>
      <c r="AA221" s="221"/>
    </row>
    <row r="222" ht="13.5" customHeight="1">
      <c r="A222" s="221"/>
      <c r="B222" s="221"/>
      <c r="C222" s="221"/>
      <c r="D222" s="221"/>
      <c r="E222" s="221"/>
      <c r="F222" s="221"/>
      <c r="G222" s="221"/>
      <c r="H222" s="221"/>
      <c r="I222" s="221"/>
      <c r="J222" s="221"/>
      <c r="K222" s="221"/>
      <c r="L222" s="221"/>
      <c r="M222" s="221"/>
      <c r="N222" s="221"/>
      <c r="O222" s="221"/>
      <c r="P222" s="221"/>
      <c r="Q222" s="221"/>
      <c r="R222" s="221"/>
      <c r="S222" s="221"/>
      <c r="T222" s="221"/>
      <c r="U222" s="221"/>
      <c r="V222" s="221"/>
      <c r="W222" s="221"/>
      <c r="X222" s="221"/>
      <c r="Y222" s="221"/>
      <c r="Z222" s="221"/>
      <c r="AA222" s="221"/>
    </row>
    <row r="223" ht="13.5" customHeight="1">
      <c r="A223" s="221"/>
      <c r="B223" s="221"/>
      <c r="C223" s="221"/>
      <c r="D223" s="221"/>
      <c r="E223" s="221"/>
      <c r="F223" s="221"/>
      <c r="G223" s="221"/>
      <c r="H223" s="221"/>
      <c r="I223" s="221"/>
      <c r="J223" s="221"/>
      <c r="K223" s="221"/>
      <c r="L223" s="221"/>
      <c r="M223" s="221"/>
      <c r="N223" s="221"/>
      <c r="O223" s="221"/>
      <c r="P223" s="221"/>
      <c r="Q223" s="221"/>
      <c r="R223" s="221"/>
      <c r="S223" s="221"/>
      <c r="T223" s="221"/>
      <c r="U223" s="221"/>
      <c r="V223" s="221"/>
      <c r="W223" s="221"/>
      <c r="X223" s="221"/>
      <c r="Y223" s="221"/>
      <c r="Z223" s="221"/>
      <c r="AA223" s="221"/>
    </row>
    <row r="224" ht="13.5" customHeight="1">
      <c r="A224" s="221"/>
      <c r="B224" s="221"/>
      <c r="C224" s="221"/>
      <c r="D224" s="221"/>
      <c r="E224" s="221"/>
      <c r="F224" s="221"/>
      <c r="G224" s="221"/>
      <c r="H224" s="221"/>
      <c r="I224" s="221"/>
      <c r="J224" s="221"/>
      <c r="K224" s="221"/>
      <c r="L224" s="221"/>
      <c r="M224" s="221"/>
      <c r="N224" s="221"/>
      <c r="O224" s="221"/>
      <c r="P224" s="221"/>
      <c r="Q224" s="221"/>
      <c r="R224" s="221"/>
      <c r="S224" s="221"/>
      <c r="T224" s="221"/>
      <c r="U224" s="221"/>
      <c r="V224" s="221"/>
      <c r="W224" s="221"/>
      <c r="X224" s="221"/>
      <c r="Y224" s="221"/>
      <c r="Z224" s="221"/>
      <c r="AA224" s="221"/>
    </row>
    <row r="225" ht="13.5" customHeight="1">
      <c r="A225" s="221"/>
      <c r="B225" s="221"/>
      <c r="C225" s="221"/>
      <c r="D225" s="221"/>
      <c r="E225" s="221"/>
      <c r="F225" s="221"/>
      <c r="G225" s="221"/>
      <c r="H225" s="221"/>
      <c r="I225" s="221"/>
      <c r="J225" s="221"/>
      <c r="K225" s="221"/>
      <c r="L225" s="221"/>
      <c r="M225" s="221"/>
      <c r="N225" s="221"/>
      <c r="O225" s="221"/>
      <c r="P225" s="221"/>
      <c r="Q225" s="221"/>
      <c r="R225" s="221"/>
      <c r="S225" s="221"/>
      <c r="T225" s="221"/>
      <c r="U225" s="221"/>
      <c r="V225" s="221"/>
      <c r="W225" s="221"/>
      <c r="X225" s="221"/>
      <c r="Y225" s="221"/>
      <c r="Z225" s="221"/>
      <c r="AA225" s="221"/>
    </row>
    <row r="226" ht="13.5" customHeight="1">
      <c r="A226" s="221"/>
      <c r="B226" s="221"/>
      <c r="C226" s="221"/>
      <c r="D226" s="221"/>
      <c r="E226" s="221"/>
      <c r="F226" s="221"/>
      <c r="G226" s="221"/>
      <c r="H226" s="221"/>
      <c r="I226" s="221"/>
      <c r="J226" s="221"/>
      <c r="K226" s="221"/>
      <c r="L226" s="221"/>
      <c r="M226" s="221"/>
      <c r="N226" s="221"/>
      <c r="O226" s="221"/>
      <c r="P226" s="221"/>
      <c r="Q226" s="221"/>
      <c r="R226" s="221"/>
      <c r="S226" s="221"/>
      <c r="T226" s="221"/>
      <c r="U226" s="221"/>
      <c r="V226" s="221"/>
      <c r="W226" s="221"/>
      <c r="X226" s="221"/>
      <c r="Y226" s="221"/>
      <c r="Z226" s="221"/>
      <c r="AA226" s="221"/>
    </row>
    <row r="227" ht="13.5" customHeight="1">
      <c r="A227" s="221"/>
      <c r="B227" s="221"/>
      <c r="C227" s="221"/>
      <c r="D227" s="221"/>
      <c r="E227" s="221"/>
      <c r="F227" s="221"/>
      <c r="G227" s="221"/>
      <c r="H227" s="221"/>
      <c r="I227" s="221"/>
      <c r="J227" s="221"/>
      <c r="K227" s="221"/>
      <c r="L227" s="221"/>
      <c r="M227" s="221"/>
      <c r="N227" s="221"/>
      <c r="O227" s="221"/>
      <c r="P227" s="221"/>
      <c r="Q227" s="221"/>
      <c r="R227" s="221"/>
      <c r="S227" s="221"/>
      <c r="T227" s="221"/>
      <c r="U227" s="221"/>
      <c r="V227" s="221"/>
      <c r="W227" s="221"/>
      <c r="X227" s="221"/>
      <c r="Y227" s="221"/>
      <c r="Z227" s="221"/>
      <c r="AA227" s="221"/>
    </row>
    <row r="228" ht="13.5" customHeight="1">
      <c r="A228" s="221"/>
      <c r="B228" s="221"/>
      <c r="C228" s="221"/>
      <c r="D228" s="221"/>
      <c r="E228" s="221"/>
      <c r="F228" s="221"/>
      <c r="G228" s="221"/>
      <c r="H228" s="221"/>
      <c r="I228" s="221"/>
      <c r="J228" s="221"/>
      <c r="K228" s="221"/>
      <c r="L228" s="221"/>
      <c r="M228" s="221"/>
      <c r="N228" s="221"/>
      <c r="O228" s="221"/>
      <c r="P228" s="221"/>
      <c r="Q228" s="221"/>
      <c r="R228" s="221"/>
      <c r="S228" s="221"/>
      <c r="T228" s="221"/>
      <c r="U228" s="221"/>
      <c r="V228" s="221"/>
      <c r="W228" s="221"/>
      <c r="X228" s="221"/>
      <c r="Y228" s="221"/>
      <c r="Z228" s="221"/>
      <c r="AA228" s="221"/>
    </row>
    <row r="229" ht="13.5" customHeight="1">
      <c r="A229" s="221"/>
      <c r="B229" s="221"/>
      <c r="C229" s="221"/>
      <c r="D229" s="221"/>
      <c r="E229" s="221"/>
      <c r="F229" s="221"/>
      <c r="G229" s="221"/>
      <c r="H229" s="221"/>
      <c r="I229" s="221"/>
      <c r="J229" s="221"/>
      <c r="K229" s="221"/>
      <c r="L229" s="221"/>
      <c r="M229" s="221"/>
      <c r="N229" s="221"/>
      <c r="O229" s="221"/>
      <c r="P229" s="221"/>
      <c r="Q229" s="221"/>
      <c r="R229" s="221"/>
      <c r="S229" s="221"/>
      <c r="T229" s="221"/>
      <c r="U229" s="221"/>
      <c r="V229" s="221"/>
      <c r="W229" s="221"/>
      <c r="X229" s="221"/>
      <c r="Y229" s="221"/>
      <c r="Z229" s="221"/>
      <c r="AA229" s="221"/>
    </row>
    <row r="230" ht="13.5" customHeight="1">
      <c r="A230" s="221"/>
      <c r="B230" s="221"/>
      <c r="C230" s="221"/>
      <c r="D230" s="221"/>
      <c r="E230" s="221"/>
      <c r="F230" s="221"/>
      <c r="G230" s="221"/>
      <c r="H230" s="221"/>
      <c r="I230" s="221"/>
      <c r="J230" s="221"/>
      <c r="K230" s="221"/>
      <c r="L230" s="221"/>
      <c r="M230" s="221"/>
      <c r="N230" s="221"/>
      <c r="O230" s="221"/>
      <c r="P230" s="221"/>
      <c r="Q230" s="221"/>
      <c r="R230" s="221"/>
      <c r="S230" s="221"/>
      <c r="T230" s="221"/>
      <c r="U230" s="221"/>
      <c r="V230" s="221"/>
      <c r="W230" s="221"/>
      <c r="X230" s="221"/>
      <c r="Y230" s="221"/>
      <c r="Z230" s="221"/>
      <c r="AA230" s="221"/>
    </row>
    <row r="231" ht="13.5" customHeight="1">
      <c r="A231" s="221"/>
      <c r="B231" s="221"/>
      <c r="C231" s="221"/>
      <c r="D231" s="221"/>
      <c r="E231" s="221"/>
      <c r="F231" s="221"/>
      <c r="G231" s="221"/>
      <c r="H231" s="221"/>
      <c r="I231" s="221"/>
      <c r="J231" s="221"/>
      <c r="K231" s="221"/>
      <c r="L231" s="221"/>
      <c r="M231" s="221"/>
      <c r="N231" s="221"/>
      <c r="O231" s="221"/>
      <c r="P231" s="221"/>
      <c r="Q231" s="221"/>
      <c r="R231" s="221"/>
      <c r="S231" s="221"/>
      <c r="T231" s="221"/>
      <c r="U231" s="221"/>
      <c r="V231" s="221"/>
      <c r="W231" s="221"/>
      <c r="X231" s="221"/>
      <c r="Y231" s="221"/>
      <c r="Z231" s="221"/>
      <c r="AA231" s="221"/>
    </row>
    <row r="232" ht="13.5" customHeight="1">
      <c r="A232" s="221"/>
      <c r="B232" s="221"/>
      <c r="C232" s="221"/>
      <c r="D232" s="221"/>
      <c r="E232" s="221"/>
      <c r="F232" s="221"/>
      <c r="G232" s="221"/>
      <c r="H232" s="221"/>
      <c r="I232" s="221"/>
      <c r="J232" s="221"/>
      <c r="K232" s="221"/>
      <c r="L232" s="221"/>
      <c r="M232" s="221"/>
      <c r="N232" s="221"/>
      <c r="O232" s="221"/>
      <c r="P232" s="221"/>
      <c r="Q232" s="221"/>
      <c r="R232" s="221"/>
      <c r="S232" s="221"/>
      <c r="T232" s="221"/>
      <c r="U232" s="221"/>
      <c r="V232" s="221"/>
      <c r="W232" s="221"/>
      <c r="X232" s="221"/>
      <c r="Y232" s="221"/>
      <c r="Z232" s="221"/>
      <c r="AA232" s="221"/>
    </row>
    <row r="233" ht="13.5" customHeight="1">
      <c r="A233" s="221"/>
      <c r="B233" s="221"/>
      <c r="C233" s="221"/>
      <c r="D233" s="221"/>
      <c r="E233" s="221"/>
      <c r="F233" s="221"/>
      <c r="G233" s="221"/>
      <c r="H233" s="221"/>
      <c r="I233" s="221"/>
      <c r="J233" s="221"/>
      <c r="K233" s="221"/>
      <c r="L233" s="221"/>
      <c r="M233" s="221"/>
      <c r="N233" s="221"/>
      <c r="O233" s="221"/>
      <c r="P233" s="221"/>
      <c r="Q233" s="221"/>
      <c r="R233" s="221"/>
      <c r="S233" s="221"/>
      <c r="T233" s="221"/>
      <c r="U233" s="221"/>
      <c r="V233" s="221"/>
      <c r="W233" s="221"/>
      <c r="X233" s="221"/>
      <c r="Y233" s="221"/>
      <c r="Z233" s="221"/>
      <c r="AA233" s="221"/>
    </row>
    <row r="234" ht="13.5" customHeight="1">
      <c r="A234" s="221"/>
      <c r="B234" s="221"/>
      <c r="C234" s="221"/>
      <c r="D234" s="221"/>
      <c r="E234" s="221"/>
      <c r="F234" s="221"/>
      <c r="G234" s="221"/>
      <c r="H234" s="221"/>
      <c r="I234" s="221"/>
      <c r="J234" s="221"/>
      <c r="K234" s="221"/>
      <c r="L234" s="221"/>
      <c r="M234" s="221"/>
      <c r="N234" s="221"/>
      <c r="O234" s="221"/>
      <c r="P234" s="221"/>
      <c r="Q234" s="221"/>
      <c r="R234" s="221"/>
      <c r="S234" s="221"/>
      <c r="T234" s="221"/>
      <c r="U234" s="221"/>
      <c r="V234" s="221"/>
      <c r="W234" s="221"/>
      <c r="X234" s="221"/>
      <c r="Y234" s="221"/>
      <c r="Z234" s="221"/>
      <c r="AA234" s="221"/>
    </row>
    <row r="235" ht="13.5" customHeight="1">
      <c r="A235" s="221"/>
      <c r="B235" s="221"/>
      <c r="C235" s="221"/>
      <c r="D235" s="221"/>
      <c r="E235" s="221"/>
      <c r="F235" s="221"/>
      <c r="G235" s="221"/>
      <c r="H235" s="221"/>
      <c r="I235" s="221"/>
      <c r="J235" s="221"/>
      <c r="K235" s="221"/>
      <c r="L235" s="221"/>
      <c r="M235" s="221"/>
      <c r="N235" s="221"/>
      <c r="O235" s="221"/>
      <c r="P235" s="221"/>
      <c r="Q235" s="221"/>
      <c r="R235" s="221"/>
      <c r="S235" s="221"/>
      <c r="T235" s="221"/>
      <c r="U235" s="221"/>
      <c r="V235" s="221"/>
      <c r="W235" s="221"/>
      <c r="X235" s="221"/>
      <c r="Y235" s="221"/>
      <c r="Z235" s="221"/>
      <c r="AA235" s="221"/>
    </row>
    <row r="236" ht="13.5" customHeight="1">
      <c r="A236" s="221"/>
      <c r="B236" s="221"/>
      <c r="C236" s="221"/>
      <c r="D236" s="221"/>
      <c r="E236" s="221"/>
      <c r="F236" s="221"/>
      <c r="G236" s="221"/>
      <c r="H236" s="221"/>
      <c r="I236" s="221"/>
      <c r="J236" s="221"/>
      <c r="K236" s="221"/>
      <c r="L236" s="221"/>
      <c r="M236" s="221"/>
      <c r="N236" s="221"/>
      <c r="O236" s="221"/>
      <c r="P236" s="221"/>
      <c r="Q236" s="221"/>
      <c r="R236" s="221"/>
      <c r="S236" s="221"/>
      <c r="T236" s="221"/>
      <c r="U236" s="221"/>
      <c r="V236" s="221"/>
      <c r="W236" s="221"/>
      <c r="X236" s="221"/>
      <c r="Y236" s="221"/>
      <c r="Z236" s="221"/>
      <c r="AA236" s="221"/>
    </row>
    <row r="237" ht="13.5" customHeight="1">
      <c r="A237" s="221"/>
      <c r="B237" s="221"/>
      <c r="C237" s="221"/>
      <c r="D237" s="221"/>
      <c r="E237" s="221"/>
      <c r="F237" s="221"/>
      <c r="G237" s="221"/>
      <c r="H237" s="221"/>
      <c r="I237" s="221"/>
      <c r="J237" s="221"/>
      <c r="K237" s="221"/>
      <c r="L237" s="221"/>
      <c r="M237" s="221"/>
      <c r="N237" s="221"/>
      <c r="O237" s="221"/>
      <c r="P237" s="221"/>
      <c r="Q237" s="221"/>
      <c r="R237" s="221"/>
      <c r="S237" s="221"/>
      <c r="T237" s="221"/>
      <c r="U237" s="221"/>
      <c r="V237" s="221"/>
      <c r="W237" s="221"/>
      <c r="X237" s="221"/>
      <c r="Y237" s="221"/>
      <c r="Z237" s="221"/>
      <c r="AA237" s="221"/>
    </row>
    <row r="238" ht="13.5" customHeight="1">
      <c r="A238" s="221"/>
      <c r="B238" s="221"/>
      <c r="C238" s="221"/>
      <c r="D238" s="221"/>
      <c r="E238" s="221"/>
      <c r="F238" s="221"/>
      <c r="G238" s="221"/>
      <c r="H238" s="221"/>
      <c r="I238" s="221"/>
      <c r="J238" s="221"/>
      <c r="K238" s="221"/>
      <c r="L238" s="221"/>
      <c r="M238" s="221"/>
      <c r="N238" s="221"/>
      <c r="O238" s="221"/>
      <c r="P238" s="221"/>
      <c r="Q238" s="221"/>
      <c r="R238" s="221"/>
      <c r="S238" s="221"/>
      <c r="T238" s="221"/>
      <c r="U238" s="221"/>
      <c r="V238" s="221"/>
      <c r="W238" s="221"/>
      <c r="X238" s="221"/>
      <c r="Y238" s="221"/>
      <c r="Z238" s="221"/>
      <c r="AA238" s="221"/>
    </row>
    <row r="239" ht="13.5" customHeight="1">
      <c r="A239" s="221"/>
      <c r="B239" s="221"/>
      <c r="C239" s="221"/>
      <c r="D239" s="221"/>
      <c r="E239" s="221"/>
      <c r="F239" s="221"/>
      <c r="G239" s="221"/>
      <c r="H239" s="221"/>
      <c r="I239" s="221"/>
      <c r="J239" s="221"/>
      <c r="K239" s="221"/>
      <c r="L239" s="221"/>
      <c r="M239" s="221"/>
      <c r="N239" s="221"/>
      <c r="O239" s="221"/>
      <c r="P239" s="221"/>
      <c r="Q239" s="221"/>
      <c r="R239" s="221"/>
      <c r="S239" s="221"/>
      <c r="T239" s="221"/>
      <c r="U239" s="221"/>
      <c r="V239" s="221"/>
      <c r="W239" s="221"/>
      <c r="X239" s="221"/>
      <c r="Y239" s="221"/>
      <c r="Z239" s="221"/>
      <c r="AA239" s="221"/>
    </row>
    <row r="240" ht="13.5" customHeight="1">
      <c r="A240" s="221"/>
      <c r="B240" s="221"/>
      <c r="C240" s="221"/>
      <c r="D240" s="221"/>
      <c r="E240" s="221"/>
      <c r="F240" s="221"/>
      <c r="G240" s="221"/>
      <c r="H240" s="221"/>
      <c r="I240" s="221"/>
      <c r="J240" s="221"/>
      <c r="K240" s="221"/>
      <c r="L240" s="221"/>
      <c r="M240" s="221"/>
      <c r="N240" s="221"/>
      <c r="O240" s="221"/>
      <c r="P240" s="221"/>
      <c r="Q240" s="221"/>
      <c r="R240" s="221"/>
      <c r="S240" s="221"/>
      <c r="T240" s="221"/>
      <c r="U240" s="221"/>
      <c r="V240" s="221"/>
      <c r="W240" s="221"/>
      <c r="X240" s="221"/>
      <c r="Y240" s="221"/>
      <c r="Z240" s="221"/>
      <c r="AA240" s="221"/>
    </row>
    <row r="241" ht="13.5" customHeight="1">
      <c r="A241" s="221"/>
      <c r="B241" s="221"/>
      <c r="C241" s="221"/>
      <c r="D241" s="221"/>
      <c r="E241" s="221"/>
      <c r="F241" s="221"/>
      <c r="G241" s="221"/>
      <c r="H241" s="221"/>
      <c r="I241" s="221"/>
      <c r="J241" s="221"/>
      <c r="K241" s="221"/>
      <c r="L241" s="221"/>
      <c r="M241" s="221"/>
      <c r="N241" s="221"/>
      <c r="O241" s="221"/>
      <c r="P241" s="221"/>
      <c r="Q241" s="221"/>
      <c r="R241" s="221"/>
      <c r="S241" s="221"/>
      <c r="T241" s="221"/>
      <c r="U241" s="221"/>
      <c r="V241" s="221"/>
      <c r="W241" s="221"/>
      <c r="X241" s="221"/>
      <c r="Y241" s="221"/>
      <c r="Z241" s="221"/>
      <c r="AA241" s="221"/>
    </row>
    <row r="242" ht="13.5" customHeight="1">
      <c r="A242" s="221"/>
      <c r="B242" s="221"/>
      <c r="C242" s="221"/>
      <c r="D242" s="221"/>
      <c r="E242" s="221"/>
      <c r="F242" s="221"/>
      <c r="G242" s="221"/>
      <c r="H242" s="221"/>
      <c r="I242" s="221"/>
      <c r="J242" s="221"/>
      <c r="K242" s="221"/>
      <c r="L242" s="221"/>
      <c r="M242" s="221"/>
      <c r="N242" s="221"/>
      <c r="O242" s="221"/>
      <c r="P242" s="221"/>
      <c r="Q242" s="221"/>
      <c r="R242" s="221"/>
      <c r="S242" s="221"/>
      <c r="T242" s="221"/>
      <c r="U242" s="221"/>
      <c r="V242" s="221"/>
      <c r="W242" s="221"/>
      <c r="X242" s="221"/>
      <c r="Y242" s="221"/>
      <c r="Z242" s="221"/>
      <c r="AA242" s="221"/>
    </row>
    <row r="243" ht="13.5" customHeight="1">
      <c r="A243" s="221"/>
      <c r="B243" s="221"/>
      <c r="C243" s="221"/>
      <c r="D243" s="221"/>
      <c r="E243" s="221"/>
      <c r="F243" s="221"/>
      <c r="G243" s="221"/>
      <c r="H243" s="221"/>
      <c r="I243" s="221"/>
      <c r="J243" s="221"/>
      <c r="K243" s="221"/>
      <c r="L243" s="221"/>
      <c r="M243" s="221"/>
      <c r="N243" s="221"/>
      <c r="O243" s="221"/>
      <c r="P243" s="221"/>
      <c r="Q243" s="221"/>
      <c r="R243" s="221"/>
      <c r="S243" s="221"/>
      <c r="T243" s="221"/>
      <c r="U243" s="221"/>
      <c r="V243" s="221"/>
      <c r="W243" s="221"/>
      <c r="X243" s="221"/>
      <c r="Y243" s="221"/>
      <c r="Z243" s="221"/>
      <c r="AA243" s="221"/>
    </row>
    <row r="244" ht="13.5" customHeight="1">
      <c r="A244" s="221"/>
      <c r="B244" s="221"/>
      <c r="C244" s="221"/>
      <c r="D244" s="221"/>
      <c r="E244" s="221"/>
      <c r="F244" s="221"/>
      <c r="G244" s="221"/>
      <c r="H244" s="221"/>
      <c r="I244" s="221"/>
      <c r="J244" s="221"/>
      <c r="K244" s="221"/>
      <c r="L244" s="221"/>
      <c r="M244" s="221"/>
      <c r="N244" s="221"/>
      <c r="O244" s="221"/>
      <c r="P244" s="221"/>
      <c r="Q244" s="221"/>
      <c r="R244" s="221"/>
      <c r="S244" s="221"/>
      <c r="T244" s="221"/>
      <c r="U244" s="221"/>
      <c r="V244" s="221"/>
      <c r="W244" s="221"/>
      <c r="X244" s="221"/>
      <c r="Y244" s="221"/>
      <c r="Z244" s="221"/>
      <c r="AA244" s="221"/>
    </row>
    <row r="245" ht="13.5" customHeight="1">
      <c r="A245" s="221"/>
      <c r="B245" s="221"/>
      <c r="C245" s="221"/>
      <c r="D245" s="221"/>
      <c r="E245" s="221"/>
      <c r="F245" s="221"/>
      <c r="G245" s="221"/>
      <c r="H245" s="221"/>
      <c r="I245" s="221"/>
      <c r="J245" s="221"/>
      <c r="K245" s="221"/>
      <c r="L245" s="221"/>
      <c r="M245" s="221"/>
      <c r="N245" s="221"/>
      <c r="O245" s="221"/>
      <c r="P245" s="221"/>
      <c r="Q245" s="221"/>
      <c r="R245" s="221"/>
      <c r="S245" s="221"/>
      <c r="T245" s="221"/>
      <c r="U245" s="221"/>
      <c r="V245" s="221"/>
      <c r="W245" s="221"/>
      <c r="X245" s="221"/>
      <c r="Y245" s="221"/>
      <c r="Z245" s="221"/>
      <c r="AA245" s="221"/>
    </row>
    <row r="246" ht="13.5" customHeight="1">
      <c r="A246" s="221"/>
      <c r="B246" s="221"/>
      <c r="C246" s="221"/>
      <c r="D246" s="221"/>
      <c r="E246" s="221"/>
      <c r="F246" s="221"/>
      <c r="G246" s="221"/>
      <c r="H246" s="221"/>
      <c r="I246" s="221"/>
      <c r="J246" s="221"/>
      <c r="K246" s="221"/>
      <c r="L246" s="221"/>
      <c r="M246" s="221"/>
      <c r="N246" s="221"/>
      <c r="O246" s="221"/>
      <c r="P246" s="221"/>
      <c r="Q246" s="221"/>
      <c r="R246" s="221"/>
      <c r="S246" s="221"/>
      <c r="T246" s="221"/>
      <c r="U246" s="221"/>
      <c r="V246" s="221"/>
      <c r="W246" s="221"/>
      <c r="X246" s="221"/>
      <c r="Y246" s="221"/>
      <c r="Z246" s="221"/>
      <c r="AA246" s="221"/>
    </row>
    <row r="247" ht="13.5" customHeight="1">
      <c r="A247" s="221"/>
      <c r="B247" s="221"/>
      <c r="C247" s="221"/>
      <c r="D247" s="221"/>
      <c r="E247" s="221"/>
      <c r="F247" s="221"/>
      <c r="G247" s="221"/>
      <c r="H247" s="221"/>
      <c r="I247" s="221"/>
      <c r="J247" s="221"/>
      <c r="K247" s="221"/>
      <c r="L247" s="221"/>
      <c r="M247" s="221"/>
      <c r="N247" s="221"/>
      <c r="O247" s="221"/>
      <c r="P247" s="221"/>
      <c r="Q247" s="221"/>
      <c r="R247" s="221"/>
      <c r="S247" s="221"/>
      <c r="T247" s="221"/>
      <c r="U247" s="221"/>
      <c r="V247" s="221"/>
      <c r="W247" s="221"/>
      <c r="X247" s="221"/>
      <c r="Y247" s="221"/>
      <c r="Z247" s="221"/>
      <c r="AA247" s="221"/>
    </row>
    <row r="248" ht="13.5" customHeight="1">
      <c r="A248" s="221"/>
      <c r="B248" s="221"/>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c r="Z248" s="221"/>
      <c r="AA248" s="221"/>
    </row>
    <row r="249" ht="13.5" customHeight="1">
      <c r="A249" s="221"/>
      <c r="B249" s="221"/>
      <c r="C249" s="221"/>
      <c r="D249" s="221"/>
      <c r="E249" s="221"/>
      <c r="F249" s="221"/>
      <c r="G249" s="221"/>
      <c r="H249" s="221"/>
      <c r="I249" s="221"/>
      <c r="J249" s="221"/>
      <c r="K249" s="221"/>
      <c r="L249" s="221"/>
      <c r="M249" s="221"/>
      <c r="N249" s="221"/>
      <c r="O249" s="221"/>
      <c r="P249" s="221"/>
      <c r="Q249" s="221"/>
      <c r="R249" s="221"/>
      <c r="S249" s="221"/>
      <c r="T249" s="221"/>
      <c r="U249" s="221"/>
      <c r="V249" s="221"/>
      <c r="W249" s="221"/>
      <c r="X249" s="221"/>
      <c r="Y249" s="221"/>
      <c r="Z249" s="221"/>
      <c r="AA249" s="221"/>
    </row>
    <row r="250" ht="13.5" customHeight="1">
      <c r="A250" s="221"/>
      <c r="B250" s="221"/>
      <c r="C250" s="221"/>
      <c r="D250" s="221"/>
      <c r="E250" s="221"/>
      <c r="F250" s="221"/>
      <c r="G250" s="221"/>
      <c r="H250" s="221"/>
      <c r="I250" s="221"/>
      <c r="J250" s="221"/>
      <c r="K250" s="221"/>
      <c r="L250" s="221"/>
      <c r="M250" s="221"/>
      <c r="N250" s="221"/>
      <c r="O250" s="221"/>
      <c r="P250" s="221"/>
      <c r="Q250" s="221"/>
      <c r="R250" s="221"/>
      <c r="S250" s="221"/>
      <c r="T250" s="221"/>
      <c r="U250" s="221"/>
      <c r="V250" s="221"/>
      <c r="W250" s="221"/>
      <c r="X250" s="221"/>
      <c r="Y250" s="221"/>
      <c r="Z250" s="221"/>
      <c r="AA250" s="221"/>
    </row>
    <row r="251" ht="13.5" customHeight="1">
      <c r="A251" s="221"/>
      <c r="B251" s="221"/>
      <c r="C251" s="221"/>
      <c r="D251" s="221"/>
      <c r="E251" s="221"/>
      <c r="F251" s="221"/>
      <c r="G251" s="221"/>
      <c r="H251" s="221"/>
      <c r="I251" s="221"/>
      <c r="J251" s="221"/>
      <c r="K251" s="221"/>
      <c r="L251" s="221"/>
      <c r="M251" s="221"/>
      <c r="N251" s="221"/>
      <c r="O251" s="221"/>
      <c r="P251" s="221"/>
      <c r="Q251" s="221"/>
      <c r="R251" s="221"/>
      <c r="S251" s="221"/>
      <c r="T251" s="221"/>
      <c r="U251" s="221"/>
      <c r="V251" s="221"/>
      <c r="W251" s="221"/>
      <c r="X251" s="221"/>
      <c r="Y251" s="221"/>
      <c r="Z251" s="221"/>
      <c r="AA251" s="221"/>
    </row>
    <row r="252" ht="13.5" customHeight="1">
      <c r="A252" s="221"/>
      <c r="B252" s="221"/>
      <c r="C252" s="221"/>
      <c r="D252" s="221"/>
      <c r="E252" s="221"/>
      <c r="F252" s="221"/>
      <c r="G252" s="221"/>
      <c r="H252" s="221"/>
      <c r="I252" s="221"/>
      <c r="J252" s="221"/>
      <c r="K252" s="221"/>
      <c r="L252" s="221"/>
      <c r="M252" s="221"/>
      <c r="N252" s="221"/>
      <c r="O252" s="221"/>
      <c r="P252" s="221"/>
      <c r="Q252" s="221"/>
      <c r="R252" s="221"/>
      <c r="S252" s="221"/>
      <c r="T252" s="221"/>
      <c r="U252" s="221"/>
      <c r="V252" s="221"/>
      <c r="W252" s="221"/>
      <c r="X252" s="221"/>
      <c r="Y252" s="221"/>
      <c r="Z252" s="221"/>
      <c r="AA252" s="221"/>
    </row>
    <row r="253" ht="13.5" customHeight="1">
      <c r="A253" s="221"/>
      <c r="B253" s="221"/>
      <c r="C253" s="221"/>
      <c r="D253" s="221"/>
      <c r="E253" s="221"/>
      <c r="F253" s="221"/>
      <c r="G253" s="221"/>
      <c r="H253" s="221"/>
      <c r="I253" s="221"/>
      <c r="J253" s="221"/>
      <c r="K253" s="221"/>
      <c r="L253" s="221"/>
      <c r="M253" s="221"/>
      <c r="N253" s="221"/>
      <c r="O253" s="221"/>
      <c r="P253" s="221"/>
      <c r="Q253" s="221"/>
      <c r="R253" s="221"/>
      <c r="S253" s="221"/>
      <c r="T253" s="221"/>
      <c r="U253" s="221"/>
      <c r="V253" s="221"/>
      <c r="W253" s="221"/>
      <c r="X253" s="221"/>
      <c r="Y253" s="221"/>
      <c r="Z253" s="221"/>
      <c r="AA253" s="221"/>
    </row>
    <row r="254" ht="13.5" customHeight="1">
      <c r="A254" s="221"/>
      <c r="B254" s="221"/>
      <c r="C254" s="221"/>
      <c r="D254" s="221"/>
      <c r="E254" s="221"/>
      <c r="F254" s="221"/>
      <c r="G254" s="221"/>
      <c r="H254" s="221"/>
      <c r="I254" s="221"/>
      <c r="J254" s="221"/>
      <c r="K254" s="221"/>
      <c r="L254" s="221"/>
      <c r="M254" s="221"/>
      <c r="N254" s="221"/>
      <c r="O254" s="221"/>
      <c r="P254" s="221"/>
      <c r="Q254" s="221"/>
      <c r="R254" s="221"/>
      <c r="S254" s="221"/>
      <c r="T254" s="221"/>
      <c r="U254" s="221"/>
      <c r="V254" s="221"/>
      <c r="W254" s="221"/>
      <c r="X254" s="221"/>
      <c r="Y254" s="221"/>
      <c r="Z254" s="221"/>
      <c r="AA254" s="221"/>
    </row>
    <row r="255" ht="13.5" customHeight="1">
      <c r="A255" s="221"/>
      <c r="B255" s="221"/>
      <c r="C255" s="221"/>
      <c r="D255" s="221"/>
      <c r="E255" s="221"/>
      <c r="F255" s="221"/>
      <c r="G255" s="221"/>
      <c r="H255" s="221"/>
      <c r="I255" s="221"/>
      <c r="J255" s="221"/>
      <c r="K255" s="221"/>
      <c r="L255" s="221"/>
      <c r="M255" s="221"/>
      <c r="N255" s="221"/>
      <c r="O255" s="221"/>
      <c r="P255" s="221"/>
      <c r="Q255" s="221"/>
      <c r="R255" s="221"/>
      <c r="S255" s="221"/>
      <c r="T255" s="221"/>
      <c r="U255" s="221"/>
      <c r="V255" s="221"/>
      <c r="W255" s="221"/>
      <c r="X255" s="221"/>
      <c r="Y255" s="221"/>
      <c r="Z255" s="221"/>
      <c r="AA255" s="221"/>
    </row>
    <row r="256" ht="13.5" customHeight="1">
      <c r="A256" s="221"/>
      <c r="B256" s="221"/>
      <c r="C256" s="221"/>
      <c r="D256" s="221"/>
      <c r="E256" s="221"/>
      <c r="F256" s="221"/>
      <c r="G256" s="221"/>
      <c r="H256" s="221"/>
      <c r="I256" s="221"/>
      <c r="J256" s="221"/>
      <c r="K256" s="221"/>
      <c r="L256" s="221"/>
      <c r="M256" s="221"/>
      <c r="N256" s="221"/>
      <c r="O256" s="221"/>
      <c r="P256" s="221"/>
      <c r="Q256" s="221"/>
      <c r="R256" s="221"/>
      <c r="S256" s="221"/>
      <c r="T256" s="221"/>
      <c r="U256" s="221"/>
      <c r="V256" s="221"/>
      <c r="W256" s="221"/>
      <c r="X256" s="221"/>
      <c r="Y256" s="221"/>
      <c r="Z256" s="221"/>
      <c r="AA256" s="221"/>
    </row>
    <row r="257" ht="13.5" customHeight="1">
      <c r="A257" s="221"/>
      <c r="B257" s="221"/>
      <c r="C257" s="221"/>
      <c r="D257" s="221"/>
      <c r="E257" s="221"/>
      <c r="F257" s="221"/>
      <c r="G257" s="221"/>
      <c r="H257" s="221"/>
      <c r="I257" s="221"/>
      <c r="J257" s="221"/>
      <c r="K257" s="221"/>
      <c r="L257" s="221"/>
      <c r="M257" s="221"/>
      <c r="N257" s="221"/>
      <c r="O257" s="221"/>
      <c r="P257" s="221"/>
      <c r="Q257" s="221"/>
      <c r="R257" s="221"/>
      <c r="S257" s="221"/>
      <c r="T257" s="221"/>
      <c r="U257" s="221"/>
      <c r="V257" s="221"/>
      <c r="W257" s="221"/>
      <c r="X257" s="221"/>
      <c r="Y257" s="221"/>
      <c r="Z257" s="221"/>
      <c r="AA257" s="221"/>
    </row>
    <row r="258" ht="13.5" customHeight="1">
      <c r="A258" s="221"/>
      <c r="B258" s="221"/>
      <c r="C258" s="221"/>
      <c r="D258" s="221"/>
      <c r="E258" s="221"/>
      <c r="F258" s="221"/>
      <c r="G258" s="221"/>
      <c r="H258" s="221"/>
      <c r="I258" s="221"/>
      <c r="J258" s="221"/>
      <c r="K258" s="221"/>
      <c r="L258" s="221"/>
      <c r="M258" s="221"/>
      <c r="N258" s="221"/>
      <c r="O258" s="221"/>
      <c r="P258" s="221"/>
      <c r="Q258" s="221"/>
      <c r="R258" s="221"/>
      <c r="S258" s="221"/>
      <c r="T258" s="221"/>
      <c r="U258" s="221"/>
      <c r="V258" s="221"/>
      <c r="W258" s="221"/>
      <c r="X258" s="221"/>
      <c r="Y258" s="221"/>
      <c r="Z258" s="221"/>
      <c r="AA258" s="221"/>
    </row>
    <row r="259" ht="13.5" customHeight="1">
      <c r="A259" s="221"/>
      <c r="B259" s="221"/>
      <c r="C259" s="221"/>
      <c r="D259" s="221"/>
      <c r="E259" s="221"/>
      <c r="F259" s="221"/>
      <c r="G259" s="221"/>
      <c r="H259" s="221"/>
      <c r="I259" s="221"/>
      <c r="J259" s="221"/>
      <c r="K259" s="221"/>
      <c r="L259" s="221"/>
      <c r="M259" s="221"/>
      <c r="N259" s="221"/>
      <c r="O259" s="221"/>
      <c r="P259" s="221"/>
      <c r="Q259" s="221"/>
      <c r="R259" s="221"/>
      <c r="S259" s="221"/>
      <c r="T259" s="221"/>
      <c r="U259" s="221"/>
      <c r="V259" s="221"/>
      <c r="W259" s="221"/>
      <c r="X259" s="221"/>
      <c r="Y259" s="221"/>
      <c r="Z259" s="221"/>
      <c r="AA259" s="221"/>
    </row>
    <row r="260" ht="13.5" customHeight="1">
      <c r="A260" s="221"/>
      <c r="B260" s="221"/>
      <c r="C260" s="221"/>
      <c r="D260" s="221"/>
      <c r="E260" s="221"/>
      <c r="F260" s="221"/>
      <c r="G260" s="221"/>
      <c r="H260" s="221"/>
      <c r="I260" s="221"/>
      <c r="J260" s="221"/>
      <c r="K260" s="221"/>
      <c r="L260" s="221"/>
      <c r="M260" s="221"/>
      <c r="N260" s="221"/>
      <c r="O260" s="221"/>
      <c r="P260" s="221"/>
      <c r="Q260" s="221"/>
      <c r="R260" s="221"/>
      <c r="S260" s="221"/>
      <c r="T260" s="221"/>
      <c r="U260" s="221"/>
      <c r="V260" s="221"/>
      <c r="W260" s="221"/>
      <c r="X260" s="221"/>
      <c r="Y260" s="221"/>
      <c r="Z260" s="221"/>
      <c r="AA260" s="221"/>
    </row>
    <row r="261" ht="13.5" customHeight="1">
      <c r="A261" s="221"/>
      <c r="B261" s="221"/>
      <c r="C261" s="221"/>
      <c r="D261" s="221"/>
      <c r="E261" s="221"/>
      <c r="F261" s="221"/>
      <c r="G261" s="221"/>
      <c r="H261" s="221"/>
      <c r="I261" s="221"/>
      <c r="J261" s="221"/>
      <c r="K261" s="221"/>
      <c r="L261" s="221"/>
      <c r="M261" s="221"/>
      <c r="N261" s="221"/>
      <c r="O261" s="221"/>
      <c r="P261" s="221"/>
      <c r="Q261" s="221"/>
      <c r="R261" s="221"/>
      <c r="S261" s="221"/>
      <c r="T261" s="221"/>
      <c r="U261" s="221"/>
      <c r="V261" s="221"/>
      <c r="W261" s="221"/>
      <c r="X261" s="221"/>
      <c r="Y261" s="221"/>
      <c r="Z261" s="221"/>
      <c r="AA261" s="221"/>
    </row>
    <row r="262" ht="13.5" customHeight="1">
      <c r="A262" s="221"/>
      <c r="B262" s="221"/>
      <c r="C262" s="221"/>
      <c r="D262" s="221"/>
      <c r="E262" s="221"/>
      <c r="F262" s="221"/>
      <c r="G262" s="221"/>
      <c r="H262" s="221"/>
      <c r="I262" s="221"/>
      <c r="J262" s="221"/>
      <c r="K262" s="221"/>
      <c r="L262" s="221"/>
      <c r="M262" s="221"/>
      <c r="N262" s="221"/>
      <c r="O262" s="221"/>
      <c r="P262" s="221"/>
      <c r="Q262" s="221"/>
      <c r="R262" s="221"/>
      <c r="S262" s="221"/>
      <c r="T262" s="221"/>
      <c r="U262" s="221"/>
      <c r="V262" s="221"/>
      <c r="W262" s="221"/>
      <c r="X262" s="221"/>
      <c r="Y262" s="221"/>
      <c r="Z262" s="221"/>
      <c r="AA262" s="221"/>
    </row>
    <row r="263" ht="13.5" customHeight="1">
      <c r="A263" s="221"/>
      <c r="B263" s="221"/>
      <c r="C263" s="221"/>
      <c r="D263" s="221"/>
      <c r="E263" s="221"/>
      <c r="F263" s="221"/>
      <c r="G263" s="221"/>
      <c r="H263" s="221"/>
      <c r="I263" s="221"/>
      <c r="J263" s="221"/>
      <c r="K263" s="221"/>
      <c r="L263" s="221"/>
      <c r="M263" s="221"/>
      <c r="N263" s="221"/>
      <c r="O263" s="221"/>
      <c r="P263" s="221"/>
      <c r="Q263" s="221"/>
      <c r="R263" s="221"/>
      <c r="S263" s="221"/>
      <c r="T263" s="221"/>
      <c r="U263" s="221"/>
      <c r="V263" s="221"/>
      <c r="W263" s="221"/>
      <c r="X263" s="221"/>
      <c r="Y263" s="221"/>
      <c r="Z263" s="221"/>
      <c r="AA263" s="221"/>
    </row>
    <row r="264" ht="13.5" customHeight="1">
      <c r="A264" s="221"/>
      <c r="B264" s="221"/>
      <c r="C264" s="221"/>
      <c r="D264" s="221"/>
      <c r="E264" s="221"/>
      <c r="F264" s="221"/>
      <c r="G264" s="221"/>
      <c r="H264" s="221"/>
      <c r="I264" s="221"/>
      <c r="J264" s="221"/>
      <c r="K264" s="221"/>
      <c r="L264" s="221"/>
      <c r="M264" s="221"/>
      <c r="N264" s="221"/>
      <c r="O264" s="221"/>
      <c r="P264" s="221"/>
      <c r="Q264" s="221"/>
      <c r="R264" s="221"/>
      <c r="S264" s="221"/>
      <c r="T264" s="221"/>
      <c r="U264" s="221"/>
      <c r="V264" s="221"/>
      <c r="W264" s="221"/>
      <c r="X264" s="221"/>
      <c r="Y264" s="221"/>
      <c r="Z264" s="221"/>
      <c r="AA264" s="221"/>
    </row>
    <row r="265" ht="13.5" customHeight="1">
      <c r="A265" s="221"/>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c r="Z265" s="221"/>
      <c r="AA265" s="221"/>
    </row>
    <row r="266" ht="13.5" customHeight="1">
      <c r="A266" s="221"/>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c r="Z266" s="221"/>
      <c r="AA266" s="221"/>
    </row>
    <row r="267" ht="13.5" customHeight="1">
      <c r="A267" s="221"/>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c r="Z267" s="221"/>
      <c r="AA267" s="221"/>
    </row>
    <row r="268" ht="13.5" customHeight="1">
      <c r="A268" s="221"/>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c r="Z268" s="221"/>
      <c r="AA268" s="221"/>
    </row>
    <row r="269" ht="13.5" customHeight="1">
      <c r="A269" s="221"/>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c r="Z269" s="221"/>
      <c r="AA269" s="221"/>
    </row>
    <row r="270" ht="13.5" customHeight="1">
      <c r="A270" s="221"/>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c r="Z270" s="221"/>
      <c r="AA270" s="221"/>
    </row>
    <row r="271" ht="13.5" customHeight="1">
      <c r="A271" s="221"/>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c r="Z271" s="221"/>
      <c r="AA271" s="221"/>
    </row>
    <row r="272" ht="13.5" customHeight="1">
      <c r="A272" s="221"/>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c r="Z272" s="221"/>
      <c r="AA272" s="221"/>
    </row>
    <row r="273" ht="13.5" customHeight="1">
      <c r="A273" s="221"/>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c r="Z273" s="221"/>
      <c r="AA273" s="221"/>
    </row>
    <row r="274" ht="13.5" customHeight="1">
      <c r="A274" s="221"/>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c r="Z274" s="221"/>
      <c r="AA274" s="221"/>
    </row>
    <row r="275" ht="13.5" customHeight="1">
      <c r="A275" s="221"/>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c r="Z275" s="221"/>
      <c r="AA275" s="221"/>
    </row>
    <row r="276" ht="13.5" customHeight="1">
      <c r="A276" s="221"/>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c r="Z276" s="221"/>
      <c r="AA276" s="221"/>
    </row>
    <row r="277" ht="13.5" customHeight="1">
      <c r="A277" s="221"/>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c r="Z277" s="221"/>
      <c r="AA277" s="221"/>
    </row>
    <row r="278" ht="13.5" customHeight="1">
      <c r="A278" s="221"/>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c r="Z278" s="221"/>
      <c r="AA278" s="221"/>
    </row>
    <row r="279" ht="13.5" customHeight="1">
      <c r="A279" s="221"/>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c r="Z279" s="221"/>
      <c r="AA279" s="221"/>
    </row>
    <row r="280" ht="13.5" customHeight="1">
      <c r="A280" s="221"/>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c r="Z280" s="221"/>
      <c r="AA280" s="221"/>
    </row>
    <row r="281" ht="13.5" customHeight="1">
      <c r="A281" s="221"/>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c r="Z281" s="221"/>
      <c r="AA281" s="221"/>
    </row>
    <row r="282" ht="13.5" customHeight="1">
      <c r="A282" s="221"/>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c r="Z282" s="221"/>
      <c r="AA282" s="221"/>
    </row>
    <row r="283" ht="13.5" customHeight="1">
      <c r="A283" s="221"/>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c r="Z283" s="221"/>
      <c r="AA283" s="221"/>
    </row>
    <row r="284" ht="13.5" customHeight="1">
      <c r="A284" s="221"/>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c r="Z284" s="221"/>
      <c r="AA284" s="221"/>
    </row>
    <row r="285" ht="13.5" customHeight="1">
      <c r="A285" s="221"/>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c r="Z285" s="221"/>
      <c r="AA285" s="221"/>
    </row>
    <row r="286" ht="13.5" customHeight="1">
      <c r="A286" s="221"/>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c r="Z286" s="221"/>
      <c r="AA286" s="221"/>
    </row>
    <row r="287" ht="13.5" customHeight="1">
      <c r="A287" s="221"/>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c r="Z287" s="221"/>
      <c r="AA287" s="221"/>
    </row>
    <row r="288" ht="13.5" customHeight="1">
      <c r="A288" s="221"/>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c r="Z288" s="221"/>
      <c r="AA288" s="221"/>
    </row>
    <row r="289" ht="13.5" customHeight="1">
      <c r="A289" s="221"/>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c r="Z289" s="221"/>
      <c r="AA289" s="221"/>
    </row>
    <row r="290" ht="13.5" customHeight="1">
      <c r="A290" s="221"/>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c r="Z290" s="221"/>
      <c r="AA290" s="221"/>
    </row>
    <row r="291" ht="13.5" customHeight="1">
      <c r="A291" s="221"/>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c r="Z291" s="221"/>
      <c r="AA291" s="221"/>
    </row>
    <row r="292" ht="13.5" customHeight="1">
      <c r="A292" s="221"/>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c r="Z292" s="221"/>
      <c r="AA292" s="221"/>
    </row>
    <row r="293" ht="13.5" customHeight="1">
      <c r="A293" s="221"/>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c r="Z293" s="221"/>
      <c r="AA293" s="221"/>
    </row>
    <row r="294" ht="13.5" customHeight="1">
      <c r="A294" s="221"/>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c r="Z294" s="221"/>
      <c r="AA294" s="221"/>
    </row>
    <row r="295" ht="13.5" customHeight="1">
      <c r="A295" s="221"/>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c r="Z295" s="221"/>
      <c r="AA295" s="221"/>
    </row>
    <row r="296" ht="13.5" customHeight="1">
      <c r="A296" s="221"/>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c r="Z296" s="221"/>
      <c r="AA296" s="221"/>
    </row>
    <row r="297" ht="13.5" customHeight="1">
      <c r="A297" s="221"/>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c r="Z297" s="221"/>
      <c r="AA297" s="221"/>
    </row>
    <row r="298" ht="13.5" customHeight="1">
      <c r="A298" s="221"/>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c r="Z298" s="221"/>
      <c r="AA298" s="221"/>
    </row>
    <row r="299" ht="13.5" customHeight="1">
      <c r="A299" s="221"/>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c r="Z299" s="221"/>
      <c r="AA299" s="221"/>
    </row>
    <row r="300" ht="13.5" customHeight="1">
      <c r="A300" s="221"/>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c r="Z300" s="221"/>
      <c r="AA300" s="221"/>
    </row>
    <row r="301" ht="13.5" customHeight="1">
      <c r="A301" s="221"/>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c r="Z301" s="221"/>
      <c r="AA301" s="221"/>
    </row>
    <row r="302" ht="13.5" customHeight="1">
      <c r="A302" s="221"/>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c r="Z302" s="221"/>
      <c r="AA302" s="221"/>
    </row>
    <row r="303" ht="13.5" customHeight="1">
      <c r="A303" s="221"/>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c r="Z303" s="221"/>
      <c r="AA303" s="221"/>
    </row>
    <row r="304" ht="13.5" customHeight="1">
      <c r="A304" s="221"/>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c r="Z304" s="221"/>
      <c r="AA304" s="221"/>
    </row>
    <row r="305" ht="13.5" customHeight="1">
      <c r="A305" s="221"/>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c r="AA305" s="221"/>
    </row>
    <row r="306" ht="13.5" customHeight="1">
      <c r="A306" s="221"/>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c r="Z306" s="221"/>
      <c r="AA306" s="221"/>
    </row>
    <row r="307" ht="13.5" customHeight="1">
      <c r="A307" s="221"/>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c r="Z307" s="221"/>
      <c r="AA307" s="221"/>
    </row>
    <row r="308" ht="13.5" customHeight="1">
      <c r="A308" s="22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c r="AA308" s="221"/>
    </row>
    <row r="309" ht="13.5" customHeight="1">
      <c r="A309" s="221"/>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c r="Z309" s="221"/>
      <c r="AA309" s="221"/>
    </row>
    <row r="310" ht="13.5" customHeight="1">
      <c r="A310" s="221"/>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c r="Z310" s="221"/>
      <c r="AA310" s="221"/>
    </row>
    <row r="311" ht="13.5" customHeight="1">
      <c r="A311" s="221"/>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c r="Z311" s="221"/>
      <c r="AA311" s="221"/>
    </row>
    <row r="312" ht="13.5" customHeight="1">
      <c r="A312" s="221"/>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c r="Z312" s="221"/>
      <c r="AA312" s="221"/>
    </row>
    <row r="313" ht="13.5" customHeight="1">
      <c r="A313" s="221"/>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c r="AA313" s="221"/>
    </row>
    <row r="314" ht="13.5" customHeight="1">
      <c r="A314" s="221"/>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c r="Z314" s="221"/>
      <c r="AA314" s="221"/>
    </row>
    <row r="315" ht="13.5" customHeight="1">
      <c r="A315" s="221"/>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c r="Z315" s="221"/>
      <c r="AA315" s="221"/>
    </row>
    <row r="316" ht="13.5" customHeight="1">
      <c r="A316" s="221"/>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c r="Z316" s="221"/>
      <c r="AA316" s="221"/>
    </row>
    <row r="317" ht="13.5" customHeight="1">
      <c r="A317" s="221"/>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c r="Z317" s="221"/>
      <c r="AA317" s="221"/>
    </row>
    <row r="318" ht="13.5" customHeight="1">
      <c r="A318" s="221"/>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c r="Z318" s="221"/>
      <c r="AA318" s="221"/>
    </row>
    <row r="319" ht="13.5" customHeight="1">
      <c r="A319" s="221"/>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c r="Z319" s="221"/>
      <c r="AA319" s="221"/>
    </row>
    <row r="320" ht="13.5" customHeight="1">
      <c r="A320" s="221"/>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c r="Z320" s="221"/>
      <c r="AA320" s="221"/>
    </row>
    <row r="321" ht="13.5" customHeight="1">
      <c r="A321" s="221"/>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c r="Z321" s="221"/>
      <c r="AA321" s="221"/>
    </row>
    <row r="322" ht="13.5" customHeight="1">
      <c r="A322" s="221"/>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c r="Z322" s="221"/>
      <c r="AA322" s="221"/>
    </row>
    <row r="323" ht="13.5" customHeight="1">
      <c r="A323" s="221"/>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c r="Z323" s="221"/>
      <c r="AA323" s="221"/>
    </row>
    <row r="324" ht="13.5" customHeight="1">
      <c r="A324" s="221"/>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c r="Z324" s="221"/>
      <c r="AA324" s="221"/>
    </row>
    <row r="325" ht="13.5" customHeight="1">
      <c r="A325" s="221"/>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c r="Z325" s="221"/>
      <c r="AA325" s="221"/>
    </row>
    <row r="326" ht="13.5" customHeight="1">
      <c r="A326" s="221"/>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c r="Z326" s="221"/>
      <c r="AA326" s="221"/>
    </row>
    <row r="327" ht="13.5" customHeight="1">
      <c r="A327" s="22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c r="AA327" s="221"/>
    </row>
    <row r="328" ht="13.5" customHeight="1">
      <c r="A328" s="221"/>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c r="Z328" s="221"/>
      <c r="AA328" s="221"/>
    </row>
    <row r="329" ht="13.5" customHeight="1">
      <c r="A329" s="221"/>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c r="Z329" s="221"/>
      <c r="AA329" s="221"/>
    </row>
    <row r="330" ht="13.5" customHeight="1">
      <c r="A330" s="221"/>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c r="Z330" s="221"/>
      <c r="AA330" s="221"/>
    </row>
    <row r="331" ht="13.5" customHeight="1">
      <c r="A331" s="221"/>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c r="AA331" s="221"/>
    </row>
    <row r="332" ht="13.5" customHeight="1">
      <c r="A332" s="221"/>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c r="Z332" s="221"/>
      <c r="AA332" s="221"/>
    </row>
    <row r="333" ht="13.5" customHeight="1">
      <c r="A333" s="221"/>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c r="AA333" s="221"/>
    </row>
    <row r="334" ht="13.5" customHeight="1">
      <c r="A334" s="221"/>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c r="Z334" s="221"/>
      <c r="AA334" s="221"/>
    </row>
    <row r="335" ht="13.5" customHeight="1">
      <c r="A335" s="221"/>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c r="Z335" s="221"/>
      <c r="AA335" s="221"/>
    </row>
    <row r="336" ht="13.5" customHeight="1">
      <c r="A336" s="221"/>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c r="Z336" s="221"/>
      <c r="AA336" s="221"/>
    </row>
    <row r="337" ht="13.5" customHeight="1">
      <c r="A337" s="221"/>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c r="Z337" s="221"/>
      <c r="AA337" s="221"/>
    </row>
    <row r="338" ht="13.5" customHeight="1">
      <c r="A338" s="221"/>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c r="Z338" s="221"/>
      <c r="AA338" s="221"/>
    </row>
    <row r="339" ht="13.5" customHeight="1">
      <c r="A339" s="221"/>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c r="Z339" s="221"/>
      <c r="AA339" s="221"/>
    </row>
    <row r="340" ht="13.5" customHeight="1">
      <c r="A340" s="221"/>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c r="Z340" s="221"/>
      <c r="AA340" s="221"/>
    </row>
    <row r="341" ht="13.5" customHeight="1">
      <c r="A341" s="221"/>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c r="Z341" s="221"/>
      <c r="AA341" s="221"/>
    </row>
    <row r="342" ht="13.5" customHeight="1">
      <c r="A342" s="221"/>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c r="Z342" s="221"/>
      <c r="AA342" s="221"/>
    </row>
    <row r="343" ht="13.5" customHeight="1">
      <c r="A343" s="221"/>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c r="Z343" s="221"/>
      <c r="AA343" s="221"/>
    </row>
    <row r="344" ht="13.5" customHeight="1">
      <c r="A344" s="221"/>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c r="Z344" s="221"/>
      <c r="AA344" s="221"/>
    </row>
    <row r="345" ht="13.5" customHeight="1">
      <c r="A345" s="221"/>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c r="Z345" s="221"/>
      <c r="AA345" s="221"/>
    </row>
    <row r="346" ht="13.5" customHeight="1">
      <c r="A346" s="221"/>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c r="Z346" s="221"/>
      <c r="AA346" s="221"/>
    </row>
    <row r="347" ht="13.5" customHeight="1">
      <c r="A347" s="221"/>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c r="Z347" s="221"/>
      <c r="AA347" s="221"/>
    </row>
    <row r="348" ht="13.5" customHeight="1">
      <c r="A348" s="221"/>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c r="Z348" s="221"/>
      <c r="AA348" s="221"/>
    </row>
    <row r="349" ht="13.5" customHeight="1">
      <c r="A349" s="221"/>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c r="Z349" s="221"/>
      <c r="AA349" s="221"/>
    </row>
    <row r="350" ht="13.5" customHeight="1">
      <c r="A350" s="221"/>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c r="Z350" s="221"/>
      <c r="AA350" s="221"/>
    </row>
    <row r="351" ht="13.5" customHeight="1">
      <c r="A351" s="221"/>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c r="Z351" s="221"/>
      <c r="AA351" s="221"/>
    </row>
    <row r="352" ht="13.5" customHeight="1">
      <c r="A352" s="221"/>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c r="Z352" s="221"/>
      <c r="AA352" s="221"/>
    </row>
    <row r="353" ht="13.5" customHeight="1">
      <c r="A353" s="221"/>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c r="Z353" s="221"/>
      <c r="AA353" s="221"/>
    </row>
    <row r="354" ht="13.5" customHeight="1">
      <c r="A354" s="221"/>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c r="Z354" s="221"/>
      <c r="AA354" s="221"/>
    </row>
    <row r="355" ht="13.5" customHeight="1">
      <c r="A355" s="221"/>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c r="Z355" s="221"/>
      <c r="AA355" s="221"/>
    </row>
    <row r="356" ht="13.5" customHeight="1">
      <c r="A356" s="221"/>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c r="Z356" s="221"/>
      <c r="AA356" s="221"/>
    </row>
    <row r="357" ht="13.5" customHeight="1">
      <c r="A357" s="221"/>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c r="Z357" s="221"/>
      <c r="AA357" s="221"/>
    </row>
    <row r="358" ht="13.5" customHeight="1">
      <c r="A358" s="221"/>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c r="Z358" s="221"/>
      <c r="AA358" s="221"/>
    </row>
    <row r="359" ht="13.5" customHeight="1">
      <c r="A359" s="221"/>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c r="Z359" s="221"/>
      <c r="AA359" s="221"/>
    </row>
    <row r="360" ht="13.5" customHeight="1">
      <c r="A360" s="221"/>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c r="Z360" s="221"/>
      <c r="AA360" s="221"/>
    </row>
    <row r="361" ht="13.5" customHeight="1">
      <c r="A361" s="221"/>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c r="Z361" s="221"/>
      <c r="AA361" s="221"/>
    </row>
    <row r="362" ht="13.5" customHeight="1">
      <c r="A362" s="221"/>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c r="Z362" s="221"/>
      <c r="AA362" s="221"/>
    </row>
    <row r="363" ht="13.5" customHeight="1">
      <c r="A363" s="221"/>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c r="Z363" s="221"/>
      <c r="AA363" s="221"/>
    </row>
    <row r="364" ht="13.5" customHeight="1">
      <c r="A364" s="221"/>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c r="Z364" s="221"/>
      <c r="AA364" s="221"/>
    </row>
    <row r="365" ht="13.5" customHeight="1">
      <c r="A365" s="221"/>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c r="Z365" s="221"/>
      <c r="AA365" s="221"/>
    </row>
    <row r="366" ht="13.5" customHeight="1">
      <c r="A366" s="221"/>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c r="Z366" s="221"/>
      <c r="AA366" s="221"/>
    </row>
    <row r="367" ht="13.5" customHeight="1">
      <c r="A367" s="221"/>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c r="Z367" s="221"/>
      <c r="AA367" s="221"/>
    </row>
    <row r="368" ht="13.5" customHeight="1">
      <c r="A368" s="221"/>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c r="Z368" s="221"/>
      <c r="AA368" s="221"/>
    </row>
    <row r="369" ht="13.5" customHeight="1">
      <c r="A369" s="221"/>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c r="Z369" s="221"/>
      <c r="AA369" s="221"/>
    </row>
    <row r="370" ht="13.5" customHeight="1">
      <c r="A370" s="221"/>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c r="Z370" s="221"/>
      <c r="AA370" s="221"/>
    </row>
    <row r="371" ht="13.5" customHeight="1">
      <c r="A371" s="221"/>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c r="Z371" s="221"/>
      <c r="AA371" s="221"/>
    </row>
    <row r="372" ht="13.5" customHeight="1">
      <c r="A372" s="221"/>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c r="Z372" s="221"/>
      <c r="AA372" s="221"/>
    </row>
    <row r="373" ht="13.5" customHeight="1">
      <c r="A373" s="221"/>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c r="Z373" s="221"/>
      <c r="AA373" s="221"/>
    </row>
    <row r="374" ht="13.5" customHeight="1">
      <c r="A374" s="221"/>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c r="Z374" s="221"/>
      <c r="AA374" s="221"/>
    </row>
    <row r="375" ht="13.5" customHeight="1">
      <c r="A375" s="221"/>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c r="Z375" s="221"/>
      <c r="AA375" s="221"/>
    </row>
    <row r="376" ht="13.5" customHeight="1">
      <c r="A376" s="221"/>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c r="Z376" s="221"/>
      <c r="AA376" s="221"/>
    </row>
    <row r="377" ht="13.5" customHeight="1">
      <c r="A377" s="221"/>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c r="Z377" s="221"/>
      <c r="AA377" s="221"/>
    </row>
    <row r="378" ht="13.5" customHeight="1">
      <c r="A378" s="221"/>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c r="Z378" s="221"/>
      <c r="AA378" s="221"/>
    </row>
    <row r="379" ht="13.5" customHeight="1">
      <c r="A379" s="221"/>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c r="Z379" s="221"/>
      <c r="AA379" s="221"/>
    </row>
    <row r="380" ht="13.5" customHeight="1">
      <c r="A380" s="221"/>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c r="Z380" s="221"/>
      <c r="AA380" s="221"/>
    </row>
    <row r="381" ht="13.5" customHeight="1">
      <c r="A381" s="221"/>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c r="Z381" s="221"/>
      <c r="AA381" s="221"/>
    </row>
    <row r="382" ht="13.5" customHeight="1">
      <c r="A382" s="221"/>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c r="Z382" s="221"/>
      <c r="AA382" s="221"/>
    </row>
    <row r="383" ht="13.5" customHeight="1">
      <c r="A383" s="221"/>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c r="Z383" s="221"/>
      <c r="AA383" s="221"/>
    </row>
    <row r="384" ht="13.5" customHeight="1">
      <c r="A384" s="221"/>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c r="Z384" s="221"/>
      <c r="AA384" s="221"/>
    </row>
    <row r="385" ht="13.5" customHeight="1">
      <c r="A385" s="221"/>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c r="Z385" s="221"/>
      <c r="AA385" s="221"/>
    </row>
    <row r="386" ht="13.5" customHeight="1">
      <c r="A386" s="221"/>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c r="Z386" s="221"/>
      <c r="AA386" s="221"/>
    </row>
    <row r="387" ht="13.5" customHeight="1">
      <c r="A387" s="221"/>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c r="Z387" s="221"/>
      <c r="AA387" s="221"/>
    </row>
    <row r="388" ht="13.5" customHeight="1">
      <c r="A388" s="221"/>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c r="Z388" s="221"/>
      <c r="AA388" s="221"/>
    </row>
    <row r="389" ht="13.5" customHeight="1">
      <c r="A389" s="221"/>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c r="Z389" s="221"/>
      <c r="AA389" s="221"/>
    </row>
    <row r="390" ht="13.5" customHeight="1">
      <c r="A390" s="221"/>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c r="Z390" s="221"/>
      <c r="AA390" s="221"/>
    </row>
    <row r="391" ht="13.5" customHeight="1">
      <c r="A391" s="221"/>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c r="Z391" s="221"/>
      <c r="AA391" s="221"/>
    </row>
    <row r="392" ht="13.5" customHeight="1">
      <c r="A392" s="221"/>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c r="Z392" s="221"/>
      <c r="AA392" s="221"/>
    </row>
    <row r="393" ht="13.5" customHeight="1">
      <c r="A393" s="221"/>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c r="Z393" s="221"/>
      <c r="AA393" s="221"/>
    </row>
    <row r="394" ht="13.5" customHeight="1">
      <c r="A394" s="221"/>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c r="Z394" s="221"/>
      <c r="AA394" s="221"/>
    </row>
    <row r="395" ht="13.5" customHeight="1">
      <c r="A395" s="221"/>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c r="Z395" s="221"/>
      <c r="AA395" s="221"/>
    </row>
    <row r="396" ht="13.5" customHeight="1">
      <c r="A396" s="221"/>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c r="Z396" s="221"/>
      <c r="AA396" s="221"/>
    </row>
    <row r="397" ht="13.5" customHeight="1">
      <c r="A397" s="221"/>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c r="Z397" s="221"/>
      <c r="AA397" s="221"/>
    </row>
    <row r="398" ht="13.5" customHeight="1">
      <c r="A398" s="221"/>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c r="Z398" s="221"/>
      <c r="AA398" s="221"/>
    </row>
    <row r="399" ht="13.5" customHeight="1">
      <c r="A399" s="221"/>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c r="Z399" s="221"/>
      <c r="AA399" s="221"/>
    </row>
    <row r="400" ht="13.5" customHeight="1">
      <c r="A400" s="221"/>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c r="Z400" s="221"/>
      <c r="AA400" s="221"/>
    </row>
    <row r="401" ht="13.5" customHeight="1">
      <c r="A401" s="221"/>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c r="Z401" s="221"/>
      <c r="AA401" s="221"/>
    </row>
    <row r="402" ht="13.5" customHeight="1">
      <c r="A402" s="221"/>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c r="Z402" s="221"/>
      <c r="AA402" s="221"/>
    </row>
    <row r="403" ht="13.5" customHeight="1">
      <c r="A403" s="221"/>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c r="Z403" s="221"/>
      <c r="AA403" s="221"/>
    </row>
    <row r="404" ht="13.5" customHeight="1">
      <c r="A404" s="221"/>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c r="Z404" s="221"/>
      <c r="AA404" s="221"/>
    </row>
    <row r="405" ht="13.5" customHeight="1">
      <c r="A405" s="221"/>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c r="Z405" s="221"/>
      <c r="AA405" s="221"/>
    </row>
    <row r="406" ht="13.5" customHeight="1">
      <c r="A406" s="221"/>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c r="Z406" s="221"/>
      <c r="AA406" s="221"/>
    </row>
    <row r="407" ht="13.5" customHeight="1">
      <c r="A407" s="221"/>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row>
    <row r="408" ht="13.5" customHeight="1">
      <c r="A408" s="221"/>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c r="AA408" s="221"/>
    </row>
    <row r="409" ht="13.5" customHeight="1">
      <c r="A409" s="221"/>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c r="Z409" s="221"/>
      <c r="AA409" s="221"/>
    </row>
    <row r="410" ht="13.5" customHeight="1">
      <c r="A410" s="221"/>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c r="Z410" s="221"/>
      <c r="AA410" s="221"/>
    </row>
    <row r="411" ht="13.5" customHeight="1">
      <c r="A411" s="221"/>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c r="Z411" s="221"/>
      <c r="AA411" s="221"/>
    </row>
    <row r="412" ht="13.5" customHeight="1">
      <c r="A412" s="221"/>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c r="Z412" s="221"/>
      <c r="AA412" s="221"/>
    </row>
    <row r="413" ht="13.5" customHeight="1">
      <c r="A413" s="221"/>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c r="Z413" s="221"/>
      <c r="AA413" s="221"/>
    </row>
    <row r="414" ht="13.5" customHeight="1">
      <c r="A414" s="221"/>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c r="Z414" s="221"/>
      <c r="AA414" s="221"/>
    </row>
    <row r="415" ht="13.5" customHeight="1">
      <c r="A415" s="221"/>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c r="Z415" s="221"/>
      <c r="AA415" s="221"/>
    </row>
    <row r="416" ht="13.5" customHeight="1">
      <c r="A416" s="221"/>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c r="Z416" s="221"/>
      <c r="AA416" s="221"/>
    </row>
    <row r="417" ht="13.5" customHeight="1">
      <c r="A417" s="221"/>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c r="Z417" s="221"/>
      <c r="AA417" s="221"/>
    </row>
    <row r="418" ht="13.5" customHeight="1">
      <c r="A418" s="221"/>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c r="Z418" s="221"/>
      <c r="AA418" s="221"/>
    </row>
    <row r="419" ht="13.5" customHeight="1">
      <c r="A419" s="221"/>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c r="Z419" s="221"/>
      <c r="AA419" s="221"/>
    </row>
    <row r="420" ht="13.5" customHeight="1">
      <c r="A420" s="221"/>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c r="Z420" s="221"/>
      <c r="AA420" s="221"/>
    </row>
    <row r="421" ht="13.5" customHeight="1">
      <c r="A421" s="221"/>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c r="Z421" s="221"/>
      <c r="AA421" s="221"/>
    </row>
    <row r="422" ht="13.5" customHeight="1">
      <c r="A422" s="221"/>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c r="Z422" s="221"/>
      <c r="AA422" s="221"/>
    </row>
    <row r="423" ht="13.5" customHeight="1">
      <c r="A423" s="221"/>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c r="Z423" s="221"/>
      <c r="AA423" s="221"/>
    </row>
    <row r="424" ht="13.5" customHeight="1">
      <c r="A424" s="221"/>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c r="Z424" s="221"/>
      <c r="AA424" s="221"/>
    </row>
    <row r="425" ht="13.5" customHeight="1">
      <c r="A425" s="221"/>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c r="Z425" s="221"/>
      <c r="AA425" s="221"/>
    </row>
    <row r="426" ht="13.5" customHeight="1">
      <c r="A426" s="221"/>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c r="Z426" s="221"/>
      <c r="AA426" s="221"/>
    </row>
    <row r="427" ht="13.5" customHeight="1">
      <c r="A427" s="221"/>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c r="Z427" s="221"/>
      <c r="AA427" s="221"/>
    </row>
    <row r="428" ht="13.5" customHeight="1">
      <c r="A428" s="221"/>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c r="Z428" s="221"/>
      <c r="AA428" s="221"/>
    </row>
    <row r="429" ht="13.5" customHeight="1">
      <c r="A429" s="221"/>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c r="Z429" s="221"/>
      <c r="AA429" s="221"/>
    </row>
    <row r="430" ht="13.5" customHeight="1">
      <c r="A430" s="221"/>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c r="Z430" s="221"/>
      <c r="AA430" s="221"/>
    </row>
    <row r="431" ht="13.5" customHeight="1">
      <c r="A431" s="221"/>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c r="Z431" s="221"/>
      <c r="AA431" s="221"/>
    </row>
    <row r="432" ht="13.5" customHeight="1">
      <c r="A432" s="221"/>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c r="Z432" s="221"/>
      <c r="AA432" s="221"/>
    </row>
    <row r="433" ht="13.5" customHeight="1">
      <c r="A433" s="221"/>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c r="Z433" s="221"/>
      <c r="AA433" s="221"/>
    </row>
    <row r="434" ht="13.5" customHeight="1">
      <c r="A434" s="221"/>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c r="Z434" s="221"/>
      <c r="AA434" s="221"/>
    </row>
    <row r="435" ht="13.5" customHeight="1">
      <c r="A435" s="221"/>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c r="Z435" s="221"/>
      <c r="AA435" s="221"/>
    </row>
    <row r="436" ht="13.5" customHeight="1">
      <c r="A436" s="221"/>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row>
    <row r="437" ht="13.5" customHeight="1">
      <c r="A437" s="221"/>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c r="AA437" s="221"/>
    </row>
    <row r="438" ht="13.5" customHeight="1">
      <c r="A438" s="221"/>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c r="Z438" s="221"/>
      <c r="AA438" s="221"/>
    </row>
    <row r="439" ht="13.5" customHeight="1">
      <c r="A439" s="221"/>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c r="Z439" s="221"/>
      <c r="AA439" s="221"/>
    </row>
    <row r="440" ht="13.5" customHeight="1">
      <c r="A440" s="221"/>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c r="Z440" s="221"/>
      <c r="AA440" s="221"/>
    </row>
    <row r="441" ht="13.5" customHeight="1">
      <c r="A441" s="221"/>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c r="Z441" s="221"/>
      <c r="AA441" s="221"/>
    </row>
    <row r="442" ht="13.5" customHeight="1">
      <c r="A442" s="221"/>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c r="Z442" s="221"/>
      <c r="AA442" s="221"/>
    </row>
    <row r="443" ht="13.5" customHeight="1">
      <c r="A443" s="221"/>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c r="Z443" s="221"/>
      <c r="AA443" s="221"/>
    </row>
    <row r="444" ht="13.5" customHeight="1">
      <c r="A444" s="221"/>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c r="Z444" s="221"/>
      <c r="AA444" s="221"/>
    </row>
    <row r="445" ht="13.5" customHeight="1">
      <c r="A445" s="221"/>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c r="Z445" s="221"/>
      <c r="AA445" s="221"/>
    </row>
    <row r="446" ht="13.5" customHeight="1">
      <c r="A446" s="221"/>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c r="AA446" s="221"/>
    </row>
    <row r="447" ht="13.5" customHeight="1">
      <c r="A447" s="221"/>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c r="Z447" s="221"/>
      <c r="AA447" s="221"/>
    </row>
    <row r="448" ht="13.5" customHeight="1">
      <c r="A448" s="221"/>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c r="Z448" s="221"/>
      <c r="AA448" s="221"/>
    </row>
    <row r="449" ht="13.5" customHeight="1">
      <c r="A449" s="221"/>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c r="Z449" s="221"/>
      <c r="AA449" s="221"/>
    </row>
    <row r="450" ht="13.5" customHeight="1">
      <c r="A450" s="221"/>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c r="Z450" s="221"/>
      <c r="AA450" s="221"/>
    </row>
    <row r="451" ht="13.5" customHeight="1">
      <c r="A451" s="221"/>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c r="Z451" s="221"/>
      <c r="AA451" s="221"/>
    </row>
    <row r="452" ht="13.5" customHeight="1">
      <c r="A452" s="221"/>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c r="Z452" s="221"/>
      <c r="AA452" s="221"/>
    </row>
    <row r="453" ht="13.5" customHeight="1">
      <c r="A453" s="221"/>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c r="Z453" s="221"/>
      <c r="AA453" s="221"/>
    </row>
    <row r="454" ht="13.5" customHeight="1">
      <c r="A454" s="221"/>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c r="Z454" s="221"/>
      <c r="AA454" s="221"/>
    </row>
    <row r="455" ht="13.5" customHeight="1">
      <c r="A455" s="221"/>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c r="Z455" s="221"/>
      <c r="AA455" s="221"/>
    </row>
    <row r="456" ht="13.5" customHeight="1">
      <c r="A456" s="221"/>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c r="Z456" s="221"/>
      <c r="AA456" s="221"/>
    </row>
    <row r="457" ht="13.5" customHeight="1">
      <c r="A457" s="221"/>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c r="Z457" s="221"/>
      <c r="AA457" s="221"/>
    </row>
    <row r="458" ht="13.5" customHeight="1">
      <c r="A458" s="221"/>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c r="Z458" s="221"/>
      <c r="AA458" s="221"/>
    </row>
    <row r="459" ht="13.5" customHeight="1">
      <c r="A459" s="221"/>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c r="Z459" s="221"/>
      <c r="AA459" s="221"/>
    </row>
    <row r="460" ht="13.5" customHeight="1">
      <c r="A460" s="221"/>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c r="Z460" s="221"/>
      <c r="AA460" s="221"/>
    </row>
    <row r="461" ht="13.5" customHeight="1">
      <c r="A461" s="221"/>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c r="Z461" s="221"/>
      <c r="AA461" s="221"/>
    </row>
    <row r="462" ht="13.5" customHeight="1">
      <c r="A462" s="221"/>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c r="Z462" s="221"/>
      <c r="AA462" s="221"/>
    </row>
    <row r="463" ht="13.5" customHeight="1">
      <c r="A463" s="221"/>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c r="Z463" s="221"/>
      <c r="AA463" s="221"/>
    </row>
    <row r="464" ht="13.5" customHeight="1">
      <c r="A464" s="221"/>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c r="Z464" s="221"/>
      <c r="AA464" s="221"/>
    </row>
    <row r="465" ht="13.5" customHeight="1">
      <c r="A465" s="221"/>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c r="Z465" s="221"/>
      <c r="AA465" s="221"/>
    </row>
    <row r="466" ht="13.5" customHeight="1">
      <c r="A466" s="221"/>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c r="Z466" s="221"/>
      <c r="AA466" s="221"/>
    </row>
    <row r="467" ht="13.5" customHeight="1">
      <c r="A467" s="221"/>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c r="Z467" s="221"/>
      <c r="AA467" s="221"/>
    </row>
    <row r="468" ht="13.5" customHeight="1">
      <c r="A468" s="221"/>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c r="Z468" s="221"/>
      <c r="AA468" s="221"/>
    </row>
    <row r="469" ht="13.5" customHeight="1">
      <c r="A469" s="221"/>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c r="Z469" s="221"/>
      <c r="AA469" s="221"/>
    </row>
    <row r="470" ht="13.5" customHeight="1">
      <c r="A470" s="221"/>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c r="Z470" s="221"/>
      <c r="AA470" s="221"/>
    </row>
    <row r="471" ht="13.5" customHeight="1">
      <c r="A471" s="221"/>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c r="Z471" s="221"/>
      <c r="AA471" s="221"/>
    </row>
    <row r="472" ht="13.5" customHeight="1">
      <c r="A472" s="221"/>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c r="Z472" s="221"/>
      <c r="AA472" s="221"/>
    </row>
    <row r="473" ht="13.5" customHeight="1">
      <c r="A473" s="221"/>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c r="Z473" s="221"/>
      <c r="AA473" s="221"/>
    </row>
    <row r="474" ht="13.5" customHeight="1">
      <c r="A474" s="221"/>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c r="Z474" s="221"/>
      <c r="AA474" s="221"/>
    </row>
    <row r="475" ht="13.5" customHeight="1">
      <c r="A475" s="221"/>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c r="Z475" s="221"/>
      <c r="AA475" s="221"/>
    </row>
    <row r="476" ht="13.5" customHeight="1">
      <c r="A476" s="221"/>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c r="Z476" s="221"/>
      <c r="AA476" s="221"/>
    </row>
    <row r="477" ht="13.5" customHeight="1">
      <c r="A477" s="221"/>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c r="Z477" s="221"/>
      <c r="AA477" s="221"/>
    </row>
    <row r="478" ht="13.5" customHeight="1">
      <c r="A478" s="221"/>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c r="Z478" s="221"/>
      <c r="AA478" s="221"/>
    </row>
    <row r="479" ht="13.5" customHeight="1">
      <c r="A479" s="221"/>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c r="Z479" s="221"/>
      <c r="AA479" s="221"/>
    </row>
    <row r="480" ht="13.5" customHeight="1">
      <c r="A480" s="221"/>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c r="Z480" s="221"/>
      <c r="AA480" s="221"/>
    </row>
    <row r="481" ht="13.5" customHeight="1">
      <c r="A481" s="221"/>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c r="Z481" s="221"/>
      <c r="AA481" s="221"/>
    </row>
    <row r="482" ht="13.5" customHeight="1">
      <c r="A482" s="221"/>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c r="Z482" s="221"/>
      <c r="AA482" s="221"/>
    </row>
    <row r="483" ht="13.5" customHeight="1">
      <c r="A483" s="221"/>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c r="Z483" s="221"/>
      <c r="AA483" s="221"/>
    </row>
    <row r="484" ht="13.5" customHeight="1">
      <c r="A484" s="221"/>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row>
    <row r="485" ht="13.5" customHeight="1">
      <c r="A485" s="221"/>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c r="AA485" s="221"/>
    </row>
    <row r="486" ht="13.5" customHeight="1">
      <c r="A486" s="221"/>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c r="Z486" s="221"/>
      <c r="AA486" s="221"/>
    </row>
    <row r="487" ht="13.5" customHeight="1">
      <c r="A487" s="221"/>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c r="Z487" s="221"/>
      <c r="AA487" s="221"/>
    </row>
    <row r="488" ht="13.5" customHeight="1">
      <c r="A488" s="221"/>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c r="Z488" s="221"/>
      <c r="AA488" s="221"/>
    </row>
    <row r="489" ht="13.5" customHeight="1">
      <c r="A489" s="221"/>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c r="Z489" s="221"/>
      <c r="AA489" s="221"/>
    </row>
    <row r="490" ht="13.5" customHeight="1">
      <c r="A490" s="221"/>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c r="Z490" s="221"/>
      <c r="AA490" s="221"/>
    </row>
    <row r="491" ht="13.5" customHeight="1">
      <c r="A491" s="221"/>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c r="Z491" s="221"/>
      <c r="AA491" s="221"/>
    </row>
    <row r="492" ht="13.5" customHeight="1">
      <c r="A492" s="221"/>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c r="Z492" s="221"/>
      <c r="AA492" s="221"/>
    </row>
    <row r="493" ht="13.5" customHeight="1">
      <c r="A493" s="221"/>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c r="Z493" s="221"/>
      <c r="AA493" s="221"/>
    </row>
    <row r="494" ht="13.5" customHeight="1">
      <c r="A494" s="221"/>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c r="Z494" s="221"/>
      <c r="AA494" s="221"/>
    </row>
    <row r="495" ht="13.5" customHeight="1">
      <c r="A495" s="221"/>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c r="Z495" s="221"/>
      <c r="AA495" s="221"/>
    </row>
    <row r="496" ht="13.5" customHeight="1">
      <c r="A496" s="221"/>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c r="Z496" s="221"/>
      <c r="AA496" s="221"/>
    </row>
    <row r="497" ht="13.5" customHeight="1">
      <c r="A497" s="221"/>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c r="Z497" s="221"/>
      <c r="AA497" s="221"/>
    </row>
    <row r="498" ht="13.5" customHeight="1">
      <c r="A498" s="221"/>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c r="Z498" s="221"/>
      <c r="AA498" s="221"/>
    </row>
    <row r="499" ht="13.5" customHeight="1">
      <c r="A499" s="221"/>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c r="Z499" s="221"/>
      <c r="AA499" s="221"/>
    </row>
    <row r="500" ht="13.5" customHeight="1">
      <c r="A500" s="221"/>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c r="Z500" s="221"/>
      <c r="AA500" s="221"/>
    </row>
    <row r="501" ht="13.5" customHeight="1">
      <c r="A501" s="221"/>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c r="Z501" s="221"/>
      <c r="AA501" s="221"/>
    </row>
    <row r="502" ht="13.5" customHeight="1">
      <c r="A502" s="221"/>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c r="Z502" s="221"/>
      <c r="AA502" s="221"/>
    </row>
    <row r="503" ht="13.5" customHeight="1">
      <c r="A503" s="221"/>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c r="Z503" s="221"/>
      <c r="AA503" s="221"/>
    </row>
    <row r="504" ht="13.5" customHeight="1">
      <c r="A504" s="221"/>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c r="Z504" s="221"/>
      <c r="AA504" s="221"/>
    </row>
    <row r="505" ht="13.5" customHeight="1">
      <c r="A505" s="221"/>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c r="Z505" s="221"/>
      <c r="AA505" s="221"/>
    </row>
    <row r="506" ht="13.5" customHeight="1">
      <c r="A506" s="221"/>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c r="Z506" s="221"/>
      <c r="AA506" s="221"/>
    </row>
    <row r="507" ht="13.5" customHeight="1">
      <c r="A507" s="221"/>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c r="Z507" s="221"/>
      <c r="AA507" s="221"/>
    </row>
    <row r="508" ht="13.5" customHeight="1">
      <c r="A508" s="221"/>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c r="Z508" s="221"/>
      <c r="AA508" s="221"/>
    </row>
    <row r="509" ht="13.5" customHeight="1">
      <c r="A509" s="221"/>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c r="Z509" s="221"/>
      <c r="AA509" s="221"/>
    </row>
    <row r="510" ht="13.5" customHeight="1">
      <c r="A510" s="221"/>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c r="Z510" s="221"/>
      <c r="AA510" s="221"/>
    </row>
    <row r="511" ht="13.5" customHeight="1">
      <c r="A511" s="22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c r="AA511" s="221"/>
    </row>
    <row r="512" ht="13.5" customHeight="1">
      <c r="A512" s="221"/>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c r="Z512" s="221"/>
      <c r="AA512" s="221"/>
    </row>
    <row r="513" ht="13.5" customHeight="1">
      <c r="A513" s="221"/>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c r="Z513" s="221"/>
      <c r="AA513" s="221"/>
    </row>
    <row r="514" ht="13.5" customHeight="1">
      <c r="A514" s="221"/>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c r="Z514" s="221"/>
      <c r="AA514" s="221"/>
    </row>
    <row r="515" ht="13.5" customHeight="1">
      <c r="A515" s="221"/>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c r="Z515" s="221"/>
      <c r="AA515" s="221"/>
    </row>
    <row r="516" ht="13.5" customHeight="1">
      <c r="A516" s="221"/>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c r="Z516" s="221"/>
      <c r="AA516" s="221"/>
    </row>
    <row r="517" ht="13.5" customHeight="1">
      <c r="A517" s="221"/>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c r="Z517" s="221"/>
      <c r="AA517" s="221"/>
    </row>
    <row r="518" ht="13.5" customHeight="1">
      <c r="A518" s="221"/>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c r="Z518" s="221"/>
      <c r="AA518" s="221"/>
    </row>
    <row r="519" ht="13.5" customHeight="1">
      <c r="A519" s="221"/>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c r="Z519" s="221"/>
      <c r="AA519" s="221"/>
    </row>
    <row r="520" ht="13.5" customHeight="1">
      <c r="A520" s="221"/>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c r="Z520" s="221"/>
      <c r="AA520" s="221"/>
    </row>
    <row r="521" ht="13.5" customHeight="1">
      <c r="A521" s="221"/>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c r="Z521" s="221"/>
      <c r="AA521" s="221"/>
    </row>
    <row r="522" ht="13.5" customHeight="1">
      <c r="A522" s="221"/>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c r="Z522" s="221"/>
      <c r="AA522" s="221"/>
    </row>
    <row r="523" ht="13.5" customHeight="1">
      <c r="A523" s="221"/>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c r="Z523" s="221"/>
      <c r="AA523" s="221"/>
    </row>
    <row r="524" ht="13.5" customHeight="1">
      <c r="A524" s="221"/>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c r="Z524" s="221"/>
      <c r="AA524" s="221"/>
    </row>
    <row r="525" ht="13.5" customHeight="1">
      <c r="A525" s="221"/>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c r="Z525" s="221"/>
      <c r="AA525" s="221"/>
    </row>
    <row r="526" ht="13.5" customHeight="1">
      <c r="A526" s="221"/>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c r="Z526" s="221"/>
      <c r="AA526" s="221"/>
    </row>
    <row r="527" ht="13.5" customHeight="1">
      <c r="A527" s="221"/>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c r="Z527" s="221"/>
      <c r="AA527" s="221"/>
    </row>
    <row r="528" ht="13.5" customHeight="1">
      <c r="A528" s="221"/>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c r="Z528" s="221"/>
      <c r="AA528" s="221"/>
    </row>
    <row r="529" ht="13.5" customHeight="1">
      <c r="A529" s="221"/>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c r="Z529" s="221"/>
      <c r="AA529" s="221"/>
    </row>
    <row r="530" ht="13.5" customHeight="1">
      <c r="A530" s="221"/>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c r="Z530" s="221"/>
      <c r="AA530" s="221"/>
    </row>
    <row r="531" ht="13.5" customHeight="1">
      <c r="A531" s="221"/>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c r="Z531" s="221"/>
      <c r="AA531" s="221"/>
    </row>
    <row r="532" ht="13.5" customHeight="1">
      <c r="A532" s="221"/>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row>
    <row r="533" ht="13.5" customHeight="1">
      <c r="A533" s="221"/>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c r="AA533" s="221"/>
    </row>
    <row r="534" ht="13.5" customHeight="1">
      <c r="A534" s="221"/>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c r="Z534" s="221"/>
      <c r="AA534" s="221"/>
    </row>
    <row r="535" ht="13.5" customHeight="1">
      <c r="A535" s="221"/>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c r="Z535" s="221"/>
      <c r="AA535" s="221"/>
    </row>
    <row r="536" ht="13.5" customHeight="1">
      <c r="A536" s="221"/>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c r="Z536" s="221"/>
      <c r="AA536" s="221"/>
    </row>
    <row r="537" ht="13.5" customHeight="1">
      <c r="A537" s="221"/>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c r="Z537" s="221"/>
      <c r="AA537" s="221"/>
    </row>
    <row r="538" ht="13.5" customHeight="1">
      <c r="A538" s="221"/>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c r="Z538" s="221"/>
      <c r="AA538" s="221"/>
    </row>
    <row r="539" ht="13.5" customHeight="1">
      <c r="A539" s="221"/>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c r="Z539" s="221"/>
      <c r="AA539" s="221"/>
    </row>
    <row r="540" ht="13.5" customHeight="1">
      <c r="A540" s="221"/>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c r="Z540" s="221"/>
      <c r="AA540" s="221"/>
    </row>
    <row r="541" ht="13.5" customHeight="1">
      <c r="A541" s="221"/>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c r="Z541" s="221"/>
      <c r="AA541" s="221"/>
    </row>
    <row r="542" ht="13.5" customHeight="1">
      <c r="A542" s="221"/>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c r="Z542" s="221"/>
      <c r="AA542" s="221"/>
    </row>
    <row r="543" ht="13.5" customHeight="1">
      <c r="A543" s="221"/>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c r="Z543" s="221"/>
      <c r="AA543" s="221"/>
    </row>
    <row r="544" ht="13.5" customHeight="1">
      <c r="A544" s="221"/>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c r="Z544" s="221"/>
      <c r="AA544" s="221"/>
    </row>
    <row r="545" ht="13.5" customHeight="1">
      <c r="A545" s="221"/>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c r="Z545" s="221"/>
      <c r="AA545" s="221"/>
    </row>
    <row r="546" ht="13.5" customHeight="1">
      <c r="A546" s="221"/>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c r="Z546" s="221"/>
      <c r="AA546" s="221"/>
    </row>
    <row r="547" ht="13.5" customHeight="1">
      <c r="A547" s="221"/>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c r="Z547" s="221"/>
      <c r="AA547" s="221"/>
    </row>
    <row r="548" ht="13.5" customHeight="1">
      <c r="A548" s="221"/>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c r="Z548" s="221"/>
      <c r="AA548" s="221"/>
    </row>
    <row r="549" ht="13.5" customHeight="1">
      <c r="A549" s="221"/>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c r="Z549" s="221"/>
      <c r="AA549" s="221"/>
    </row>
    <row r="550" ht="13.5" customHeight="1">
      <c r="A550" s="221"/>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c r="Z550" s="221"/>
      <c r="AA550" s="221"/>
    </row>
    <row r="551" ht="13.5" customHeight="1">
      <c r="A551" s="221"/>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c r="Z551" s="221"/>
      <c r="AA551" s="221"/>
    </row>
    <row r="552" ht="13.5" customHeight="1">
      <c r="A552" s="221"/>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c r="Z552" s="221"/>
      <c r="AA552" s="221"/>
    </row>
    <row r="553" ht="13.5" customHeight="1">
      <c r="A553" s="221"/>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c r="Z553" s="221"/>
      <c r="AA553" s="221"/>
    </row>
    <row r="554" ht="13.5" customHeight="1">
      <c r="A554" s="221"/>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c r="Z554" s="221"/>
      <c r="AA554" s="221"/>
    </row>
    <row r="555" ht="13.5" customHeight="1">
      <c r="A555" s="221"/>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c r="Z555" s="221"/>
      <c r="AA555" s="221"/>
    </row>
    <row r="556" ht="13.5" customHeight="1">
      <c r="A556" s="221"/>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c r="Z556" s="221"/>
      <c r="AA556" s="221"/>
    </row>
    <row r="557" ht="13.5" customHeight="1">
      <c r="A557" s="221"/>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row>
    <row r="558" ht="13.5" customHeight="1">
      <c r="A558" s="221"/>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c r="AA558" s="221"/>
    </row>
    <row r="559" ht="13.5" customHeight="1">
      <c r="A559" s="221"/>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c r="Z559" s="221"/>
      <c r="AA559" s="221"/>
    </row>
    <row r="560" ht="13.5" customHeight="1">
      <c r="A560" s="221"/>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c r="Z560" s="221"/>
      <c r="AA560" s="221"/>
    </row>
    <row r="561" ht="13.5" customHeight="1">
      <c r="A561" s="221"/>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c r="Z561" s="221"/>
      <c r="AA561" s="221"/>
    </row>
    <row r="562" ht="13.5" customHeight="1">
      <c r="A562" s="221"/>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c r="Z562" s="221"/>
      <c r="AA562" s="221"/>
    </row>
    <row r="563" ht="13.5" customHeight="1">
      <c r="A563" s="221"/>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c r="Z563" s="221"/>
      <c r="AA563" s="221"/>
    </row>
    <row r="564" ht="13.5" customHeight="1">
      <c r="A564" s="221"/>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c r="Z564" s="221"/>
      <c r="AA564" s="221"/>
    </row>
    <row r="565" ht="13.5" customHeight="1">
      <c r="A565" s="221"/>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c r="Z565" s="221"/>
      <c r="AA565" s="221"/>
    </row>
    <row r="566" ht="13.5" customHeight="1">
      <c r="A566" s="221"/>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c r="Z566" s="221"/>
      <c r="AA566" s="221"/>
    </row>
    <row r="567" ht="13.5" customHeight="1">
      <c r="A567" s="221"/>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row>
    <row r="568" ht="13.5" customHeight="1">
      <c r="A568" s="221"/>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row>
    <row r="569" ht="13.5" customHeight="1">
      <c r="A569" s="221"/>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row>
    <row r="570" ht="13.5" customHeight="1">
      <c r="A570" s="221"/>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c r="Z570" s="221"/>
      <c r="AA570" s="221"/>
    </row>
    <row r="571" ht="13.5" customHeight="1">
      <c r="A571" s="221"/>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c r="Z571" s="221"/>
      <c r="AA571" s="221"/>
    </row>
    <row r="572" ht="13.5" customHeight="1">
      <c r="A572" s="221"/>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c r="Z572" s="221"/>
      <c r="AA572" s="221"/>
    </row>
    <row r="573" ht="13.5" customHeight="1">
      <c r="A573" s="221"/>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c r="Z573" s="221"/>
      <c r="AA573" s="221"/>
    </row>
    <row r="574" ht="13.5" customHeight="1">
      <c r="A574" s="221"/>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c r="Z574" s="221"/>
      <c r="AA574" s="221"/>
    </row>
    <row r="575" ht="13.5" customHeight="1">
      <c r="A575" s="221"/>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c r="Z575" s="221"/>
      <c r="AA575" s="221"/>
    </row>
    <row r="576" ht="13.5" customHeight="1">
      <c r="A576" s="221"/>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c r="Z576" s="221"/>
      <c r="AA576" s="221"/>
    </row>
    <row r="577" ht="13.5" customHeight="1">
      <c r="A577" s="221"/>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c r="Z577" s="221"/>
      <c r="AA577" s="221"/>
    </row>
    <row r="578" ht="13.5" customHeight="1">
      <c r="A578" s="221"/>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c r="Z578" s="221"/>
      <c r="AA578" s="221"/>
    </row>
    <row r="579" ht="13.5" customHeight="1">
      <c r="A579" s="221"/>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c r="Z579" s="221"/>
      <c r="AA579" s="221"/>
    </row>
    <row r="580" ht="13.5" customHeight="1">
      <c r="A580" s="221"/>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c r="Z580" s="221"/>
      <c r="AA580" s="221"/>
    </row>
    <row r="581" ht="13.5" customHeight="1">
      <c r="A581" s="221"/>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c r="Z581" s="221"/>
      <c r="AA581" s="221"/>
    </row>
    <row r="582" ht="13.5" customHeight="1">
      <c r="A582" s="221"/>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c r="Z582" s="221"/>
      <c r="AA582" s="221"/>
    </row>
    <row r="583" ht="13.5" customHeight="1">
      <c r="A583" s="221"/>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c r="Z583" s="221"/>
      <c r="AA583" s="221"/>
    </row>
    <row r="584" ht="13.5" customHeight="1">
      <c r="A584" s="221"/>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c r="Z584" s="221"/>
      <c r="AA584" s="221"/>
    </row>
    <row r="585" ht="13.5" customHeight="1">
      <c r="A585" s="221"/>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c r="Z585" s="221"/>
      <c r="AA585" s="221"/>
    </row>
    <row r="586" ht="13.5" customHeight="1">
      <c r="A586" s="221"/>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c r="Z586" s="221"/>
      <c r="AA586" s="221"/>
    </row>
    <row r="587" ht="13.5" customHeight="1">
      <c r="A587" s="221"/>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c r="Z587" s="221"/>
      <c r="AA587" s="221"/>
    </row>
    <row r="588" ht="13.5" customHeight="1">
      <c r="A588" s="221"/>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c r="Z588" s="221"/>
      <c r="AA588" s="221"/>
    </row>
    <row r="589" ht="13.5" customHeight="1">
      <c r="A589" s="221"/>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c r="Z589" s="221"/>
      <c r="AA589" s="221"/>
    </row>
    <row r="590" ht="13.5" customHeight="1">
      <c r="A590" s="221"/>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c r="Z590" s="221"/>
      <c r="AA590" s="221"/>
    </row>
    <row r="591" ht="13.5" customHeight="1">
      <c r="A591" s="221"/>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c r="Z591" s="221"/>
      <c r="AA591" s="221"/>
    </row>
    <row r="592" ht="13.5" customHeight="1">
      <c r="A592" s="221"/>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c r="Z592" s="221"/>
      <c r="AA592" s="221"/>
    </row>
    <row r="593" ht="13.5" customHeight="1">
      <c r="A593" s="221"/>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c r="Z593" s="221"/>
      <c r="AA593" s="221"/>
    </row>
    <row r="594" ht="13.5" customHeight="1">
      <c r="A594" s="221"/>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c r="Z594" s="221"/>
      <c r="AA594" s="221"/>
    </row>
    <row r="595" ht="13.5" customHeight="1">
      <c r="A595" s="221"/>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c r="Z595" s="221"/>
      <c r="AA595" s="221"/>
    </row>
    <row r="596" ht="13.5" customHeight="1">
      <c r="A596" s="221"/>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c r="Z596" s="221"/>
      <c r="AA596" s="221"/>
    </row>
    <row r="597" ht="13.5" customHeight="1">
      <c r="A597" s="221"/>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c r="Z597" s="221"/>
      <c r="AA597" s="221"/>
    </row>
    <row r="598" ht="13.5" customHeight="1">
      <c r="A598" s="221"/>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c r="Z598" s="221"/>
      <c r="AA598" s="221"/>
    </row>
    <row r="599" ht="13.5" customHeight="1">
      <c r="A599" s="221"/>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c r="Z599" s="221"/>
      <c r="AA599" s="221"/>
    </row>
    <row r="600" ht="13.5" customHeight="1">
      <c r="A600" s="221"/>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c r="Z600" s="221"/>
      <c r="AA600" s="221"/>
    </row>
    <row r="601" ht="13.5" customHeight="1">
      <c r="A601" s="221"/>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c r="Z601" s="221"/>
      <c r="AA601" s="221"/>
    </row>
    <row r="602" ht="13.5" customHeight="1">
      <c r="A602" s="221"/>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c r="Z602" s="221"/>
      <c r="AA602" s="221"/>
    </row>
    <row r="603" ht="13.5" customHeight="1">
      <c r="A603" s="221"/>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c r="Z603" s="221"/>
      <c r="AA603" s="221"/>
    </row>
    <row r="604" ht="13.5" customHeight="1">
      <c r="A604" s="221"/>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c r="Z604" s="221"/>
      <c r="AA604" s="221"/>
    </row>
    <row r="605" ht="13.5" customHeight="1">
      <c r="A605" s="221"/>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c r="Z605" s="221"/>
      <c r="AA605" s="221"/>
    </row>
    <row r="606" ht="13.5" customHeight="1">
      <c r="A606" s="221"/>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c r="Z606" s="221"/>
      <c r="AA606" s="221"/>
    </row>
    <row r="607" ht="13.5" customHeight="1">
      <c r="A607" s="221"/>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c r="Z607" s="221"/>
      <c r="AA607" s="221"/>
    </row>
    <row r="608" ht="13.5" customHeight="1">
      <c r="A608" s="221"/>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c r="Z608" s="221"/>
      <c r="AA608" s="221"/>
    </row>
    <row r="609" ht="13.5" customHeight="1">
      <c r="A609" s="221"/>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c r="Z609" s="221"/>
      <c r="AA609" s="221"/>
    </row>
    <row r="610" ht="13.5" customHeight="1">
      <c r="A610" s="221"/>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c r="Z610" s="221"/>
      <c r="AA610" s="221"/>
    </row>
    <row r="611" ht="13.5" customHeight="1">
      <c r="A611" s="221"/>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c r="Z611" s="221"/>
      <c r="AA611" s="221"/>
    </row>
    <row r="612" ht="13.5" customHeight="1">
      <c r="A612" s="221"/>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c r="Z612" s="221"/>
      <c r="AA612" s="221"/>
    </row>
    <row r="613" ht="13.5" customHeight="1">
      <c r="A613" s="221"/>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c r="Z613" s="221"/>
      <c r="AA613" s="221"/>
    </row>
    <row r="614" ht="13.5" customHeight="1">
      <c r="A614" s="221"/>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c r="Z614" s="221"/>
      <c r="AA614" s="221"/>
    </row>
    <row r="615" ht="13.5" customHeight="1">
      <c r="A615" s="221"/>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c r="Z615" s="221"/>
      <c r="AA615" s="221"/>
    </row>
    <row r="616" ht="13.5" customHeight="1">
      <c r="A616" s="221"/>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c r="Z616" s="221"/>
      <c r="AA616" s="221"/>
    </row>
    <row r="617" ht="13.5" customHeight="1">
      <c r="A617" s="221"/>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c r="Z617" s="221"/>
      <c r="AA617" s="221"/>
    </row>
    <row r="618" ht="13.5" customHeight="1">
      <c r="A618" s="221"/>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c r="Z618" s="221"/>
      <c r="AA618" s="221"/>
    </row>
    <row r="619" ht="13.5" customHeight="1">
      <c r="A619" s="221"/>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c r="Z619" s="221"/>
      <c r="AA619" s="221"/>
    </row>
    <row r="620" ht="13.5" customHeight="1">
      <c r="A620" s="221"/>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c r="Z620" s="221"/>
      <c r="AA620" s="221"/>
    </row>
    <row r="621" ht="13.5" customHeight="1">
      <c r="A621" s="221"/>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c r="Z621" s="221"/>
      <c r="AA621" s="221"/>
    </row>
    <row r="622" ht="13.5" customHeight="1">
      <c r="A622" s="221"/>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c r="Z622" s="221"/>
      <c r="AA622" s="221"/>
    </row>
    <row r="623" ht="13.5" customHeight="1">
      <c r="A623" s="221"/>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c r="Z623" s="221"/>
      <c r="AA623" s="221"/>
    </row>
    <row r="624" ht="13.5" customHeight="1">
      <c r="A624" s="221"/>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c r="Z624" s="221"/>
      <c r="AA624" s="221"/>
    </row>
    <row r="625" ht="13.5" customHeight="1">
      <c r="A625" s="221"/>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c r="Z625" s="221"/>
      <c r="AA625" s="221"/>
    </row>
    <row r="626" ht="13.5" customHeight="1">
      <c r="A626" s="221"/>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c r="Z626" s="221"/>
      <c r="AA626" s="221"/>
    </row>
    <row r="627" ht="13.5" customHeight="1">
      <c r="A627" s="221"/>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c r="Z627" s="221"/>
      <c r="AA627" s="221"/>
    </row>
    <row r="628" ht="13.5" customHeight="1">
      <c r="A628" s="221"/>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c r="Z628" s="221"/>
      <c r="AA628" s="221"/>
    </row>
    <row r="629" ht="13.5" customHeight="1">
      <c r="A629" s="221"/>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c r="Z629" s="221"/>
      <c r="AA629" s="221"/>
    </row>
    <row r="630" ht="13.5" customHeight="1">
      <c r="A630" s="221"/>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c r="Z630" s="221"/>
      <c r="AA630" s="221"/>
    </row>
    <row r="631" ht="13.5" customHeight="1">
      <c r="A631" s="221"/>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c r="Z631" s="221"/>
      <c r="AA631" s="221"/>
    </row>
    <row r="632" ht="13.5" customHeight="1">
      <c r="A632" s="221"/>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c r="Z632" s="221"/>
      <c r="AA632" s="221"/>
    </row>
    <row r="633" ht="13.5" customHeight="1">
      <c r="A633" s="221"/>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c r="Z633" s="221"/>
      <c r="AA633" s="221"/>
    </row>
    <row r="634" ht="13.5" customHeight="1">
      <c r="A634" s="221"/>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c r="Z634" s="221"/>
      <c r="AA634" s="221"/>
    </row>
    <row r="635" ht="13.5" customHeight="1">
      <c r="A635" s="221"/>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c r="Z635" s="221"/>
      <c r="AA635" s="221"/>
    </row>
    <row r="636" ht="13.5" customHeight="1">
      <c r="A636" s="221"/>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c r="Z636" s="221"/>
      <c r="AA636" s="221"/>
    </row>
    <row r="637" ht="13.5" customHeight="1">
      <c r="A637" s="221"/>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c r="Z637" s="221"/>
      <c r="AA637" s="221"/>
    </row>
    <row r="638" ht="13.5" customHeight="1">
      <c r="A638" s="221"/>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c r="Z638" s="221"/>
      <c r="AA638" s="221"/>
    </row>
    <row r="639" ht="13.5" customHeight="1">
      <c r="A639" s="221"/>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c r="Z639" s="221"/>
      <c r="AA639" s="221"/>
    </row>
    <row r="640" ht="13.5" customHeight="1">
      <c r="A640" s="221"/>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c r="Z640" s="221"/>
      <c r="AA640" s="221"/>
    </row>
    <row r="641" ht="13.5" customHeight="1">
      <c r="A641" s="221"/>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c r="Z641" s="221"/>
      <c r="AA641" s="221"/>
    </row>
    <row r="642" ht="13.5" customHeight="1">
      <c r="A642" s="221"/>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c r="Z642" s="221"/>
      <c r="AA642" s="221"/>
    </row>
    <row r="643" ht="13.5" customHeight="1">
      <c r="A643" s="221"/>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c r="Z643" s="221"/>
      <c r="AA643" s="221"/>
    </row>
    <row r="644" ht="13.5" customHeight="1">
      <c r="A644" s="221"/>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c r="Z644" s="221"/>
      <c r="AA644" s="221"/>
    </row>
    <row r="645" ht="13.5" customHeight="1">
      <c r="A645" s="221"/>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c r="Z645" s="221"/>
      <c r="AA645" s="221"/>
    </row>
    <row r="646" ht="13.5" customHeight="1">
      <c r="A646" s="221"/>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c r="Z646" s="221"/>
      <c r="AA646" s="221"/>
    </row>
    <row r="647" ht="13.5" customHeight="1">
      <c r="A647" s="221"/>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c r="Z647" s="221"/>
      <c r="AA647" s="221"/>
    </row>
    <row r="648" ht="13.5" customHeight="1">
      <c r="A648" s="221"/>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c r="Z648" s="221"/>
      <c r="AA648" s="221"/>
    </row>
    <row r="649" ht="13.5" customHeight="1">
      <c r="A649" s="221"/>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c r="Z649" s="221"/>
      <c r="AA649" s="221"/>
    </row>
    <row r="650" ht="13.5" customHeight="1">
      <c r="A650" s="221"/>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c r="Z650" s="221"/>
      <c r="AA650" s="221"/>
    </row>
    <row r="651" ht="13.5" customHeight="1">
      <c r="A651" s="221"/>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c r="Z651" s="221"/>
      <c r="AA651" s="221"/>
    </row>
    <row r="652" ht="13.5" customHeight="1">
      <c r="A652" s="221"/>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c r="Z652" s="221"/>
      <c r="AA652" s="221"/>
    </row>
    <row r="653" ht="13.5" customHeight="1">
      <c r="A653" s="221"/>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c r="Z653" s="221"/>
      <c r="AA653" s="221"/>
    </row>
    <row r="654" ht="13.5" customHeight="1">
      <c r="A654" s="221"/>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c r="Z654" s="221"/>
      <c r="AA654" s="221"/>
    </row>
    <row r="655" ht="13.5" customHeight="1">
      <c r="A655" s="221"/>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c r="Z655" s="221"/>
      <c r="AA655" s="221"/>
    </row>
    <row r="656" ht="13.5" customHeight="1">
      <c r="A656" s="221"/>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c r="Z656" s="221"/>
      <c r="AA656" s="221"/>
    </row>
    <row r="657" ht="13.5" customHeight="1">
      <c r="A657" s="221"/>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c r="Z657" s="221"/>
      <c r="AA657" s="221"/>
    </row>
    <row r="658" ht="13.5" customHeight="1">
      <c r="A658" s="221"/>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c r="Z658" s="221"/>
      <c r="AA658" s="221"/>
    </row>
    <row r="659" ht="13.5" customHeight="1">
      <c r="A659" s="221"/>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c r="Z659" s="221"/>
      <c r="AA659" s="221"/>
    </row>
    <row r="660" ht="13.5" customHeight="1">
      <c r="A660" s="221"/>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c r="Z660" s="221"/>
      <c r="AA660" s="221"/>
    </row>
    <row r="661" ht="13.5" customHeight="1">
      <c r="A661" s="221"/>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c r="Z661" s="221"/>
      <c r="AA661" s="221"/>
    </row>
    <row r="662" ht="13.5" customHeight="1">
      <c r="A662" s="221"/>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c r="Z662" s="221"/>
      <c r="AA662" s="221"/>
    </row>
    <row r="663" ht="13.5" customHeight="1">
      <c r="A663" s="221"/>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c r="Z663" s="221"/>
      <c r="AA663" s="221"/>
    </row>
    <row r="664" ht="13.5" customHeight="1">
      <c r="A664" s="221"/>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c r="Z664" s="221"/>
      <c r="AA664" s="221"/>
    </row>
    <row r="665" ht="13.5" customHeight="1">
      <c r="A665" s="221"/>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c r="Z665" s="221"/>
      <c r="AA665" s="221"/>
    </row>
    <row r="666" ht="13.5" customHeight="1">
      <c r="A666" s="221"/>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c r="Z666" s="221"/>
      <c r="AA666" s="221"/>
    </row>
    <row r="667" ht="13.5" customHeight="1">
      <c r="A667" s="221"/>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c r="Z667" s="221"/>
      <c r="AA667" s="221"/>
    </row>
    <row r="668" ht="13.5" customHeight="1">
      <c r="A668" s="221"/>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c r="Z668" s="221"/>
      <c r="AA668" s="221"/>
    </row>
    <row r="669" ht="13.5" customHeight="1">
      <c r="A669" s="221"/>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c r="Z669" s="221"/>
      <c r="AA669" s="221"/>
    </row>
    <row r="670" ht="13.5" customHeight="1">
      <c r="A670" s="221"/>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c r="Z670" s="221"/>
      <c r="AA670" s="221"/>
    </row>
    <row r="671" ht="13.5" customHeight="1">
      <c r="A671" s="221"/>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c r="Z671" s="221"/>
      <c r="AA671" s="221"/>
    </row>
    <row r="672" ht="13.5" customHeight="1">
      <c r="A672" s="221"/>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c r="Z672" s="221"/>
      <c r="AA672" s="221"/>
    </row>
    <row r="673" ht="13.5" customHeight="1">
      <c r="A673" s="221"/>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c r="Z673" s="221"/>
      <c r="AA673" s="221"/>
    </row>
    <row r="674" ht="13.5" customHeight="1">
      <c r="A674" s="221"/>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c r="Z674" s="221"/>
      <c r="AA674" s="221"/>
    </row>
    <row r="675" ht="13.5" customHeight="1">
      <c r="A675" s="221"/>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c r="Z675" s="221"/>
      <c r="AA675" s="221"/>
    </row>
    <row r="676" ht="13.5" customHeight="1">
      <c r="A676" s="221"/>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c r="Z676" s="221"/>
      <c r="AA676" s="221"/>
    </row>
    <row r="677" ht="13.5" customHeight="1">
      <c r="A677" s="221"/>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c r="Z677" s="221"/>
      <c r="AA677" s="221"/>
    </row>
    <row r="678" ht="13.5" customHeight="1">
      <c r="A678" s="221"/>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c r="Z678" s="221"/>
      <c r="AA678" s="221"/>
    </row>
    <row r="679" ht="13.5" customHeight="1">
      <c r="A679" s="221"/>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c r="Z679" s="221"/>
      <c r="AA679" s="221"/>
    </row>
    <row r="680" ht="13.5" customHeight="1">
      <c r="A680" s="221"/>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c r="Z680" s="221"/>
      <c r="AA680" s="221"/>
    </row>
    <row r="681" ht="13.5" customHeight="1">
      <c r="A681" s="221"/>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c r="Z681" s="221"/>
      <c r="AA681" s="221"/>
    </row>
    <row r="682" ht="13.5" customHeight="1">
      <c r="A682" s="221"/>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c r="Z682" s="221"/>
      <c r="AA682" s="221"/>
    </row>
    <row r="683" ht="13.5" customHeight="1">
      <c r="A683" s="221"/>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c r="Z683" s="221"/>
      <c r="AA683" s="221"/>
    </row>
    <row r="684" ht="13.5" customHeight="1">
      <c r="A684" s="221"/>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c r="Z684" s="221"/>
      <c r="AA684" s="221"/>
    </row>
    <row r="685" ht="13.5" customHeight="1">
      <c r="A685" s="221"/>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c r="Z685" s="221"/>
      <c r="AA685" s="221"/>
    </row>
    <row r="686" ht="13.5" customHeight="1">
      <c r="A686" s="221"/>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c r="Z686" s="221"/>
      <c r="AA686" s="221"/>
    </row>
    <row r="687" ht="13.5" customHeight="1">
      <c r="A687" s="221"/>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c r="Z687" s="221"/>
      <c r="AA687" s="221"/>
    </row>
    <row r="688" ht="13.5" customHeight="1">
      <c r="A688" s="221"/>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c r="Z688" s="221"/>
      <c r="AA688" s="221"/>
    </row>
    <row r="689" ht="13.5" customHeight="1">
      <c r="A689" s="221"/>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c r="Z689" s="221"/>
      <c r="AA689" s="221"/>
    </row>
    <row r="690" ht="13.5" customHeight="1">
      <c r="A690" s="221"/>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c r="Z690" s="221"/>
      <c r="AA690" s="221"/>
    </row>
    <row r="691" ht="13.5" customHeight="1">
      <c r="A691" s="221"/>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c r="Z691" s="221"/>
      <c r="AA691" s="221"/>
    </row>
    <row r="692" ht="13.5" customHeight="1">
      <c r="A692" s="221"/>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c r="Z692" s="221"/>
      <c r="AA692" s="221"/>
    </row>
    <row r="693" ht="13.5" customHeight="1">
      <c r="A693" s="221"/>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c r="Z693" s="221"/>
      <c r="AA693" s="221"/>
    </row>
    <row r="694" ht="13.5" customHeight="1">
      <c r="A694" s="221"/>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c r="Z694" s="221"/>
      <c r="AA694" s="221"/>
    </row>
    <row r="695" ht="13.5" customHeight="1">
      <c r="A695" s="221"/>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c r="Z695" s="221"/>
      <c r="AA695" s="221"/>
    </row>
    <row r="696" ht="13.5" customHeight="1">
      <c r="A696" s="221"/>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c r="Z696" s="221"/>
      <c r="AA696" s="221"/>
    </row>
    <row r="697" ht="13.5" customHeight="1">
      <c r="A697" s="221"/>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c r="Z697" s="221"/>
      <c r="AA697" s="221"/>
    </row>
    <row r="698" ht="13.5" customHeight="1">
      <c r="A698" s="221"/>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c r="Z698" s="221"/>
      <c r="AA698" s="221"/>
    </row>
    <row r="699" ht="13.5" customHeight="1">
      <c r="A699" s="221"/>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c r="Z699" s="221"/>
      <c r="AA699" s="221"/>
    </row>
    <row r="700" ht="13.5" customHeight="1">
      <c r="A700" s="221"/>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c r="Z700" s="221"/>
      <c r="AA700" s="221"/>
    </row>
    <row r="701" ht="13.5" customHeight="1">
      <c r="A701" s="221"/>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c r="Z701" s="221"/>
      <c r="AA701" s="221"/>
    </row>
    <row r="702" ht="13.5" customHeight="1">
      <c r="A702" s="221"/>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c r="Z702" s="221"/>
      <c r="AA702" s="221"/>
    </row>
    <row r="703" ht="13.5" customHeight="1">
      <c r="A703" s="221"/>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c r="Z703" s="221"/>
      <c r="AA703" s="221"/>
    </row>
    <row r="704" ht="13.5" customHeight="1">
      <c r="A704" s="221"/>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c r="Z704" s="221"/>
      <c r="AA704" s="221"/>
    </row>
    <row r="705" ht="13.5" customHeight="1">
      <c r="A705" s="221"/>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c r="Z705" s="221"/>
      <c r="AA705" s="221"/>
    </row>
    <row r="706" ht="13.5" customHeight="1">
      <c r="A706" s="221"/>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c r="Z706" s="221"/>
      <c r="AA706" s="221"/>
    </row>
    <row r="707" ht="13.5" customHeight="1">
      <c r="A707" s="221"/>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c r="Z707" s="221"/>
      <c r="AA707" s="221"/>
    </row>
    <row r="708" ht="13.5" customHeight="1">
      <c r="A708" s="221"/>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c r="Z708" s="221"/>
      <c r="AA708" s="221"/>
    </row>
    <row r="709" ht="13.5" customHeight="1">
      <c r="A709" s="221"/>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c r="Z709" s="221"/>
      <c r="AA709" s="221"/>
    </row>
    <row r="710" ht="13.5" customHeight="1">
      <c r="A710" s="221"/>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c r="Z710" s="221"/>
      <c r="AA710" s="221"/>
    </row>
    <row r="711" ht="13.5" customHeight="1">
      <c r="A711" s="221"/>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c r="Z711" s="221"/>
      <c r="AA711" s="221"/>
    </row>
    <row r="712" ht="13.5" customHeight="1">
      <c r="A712" s="22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c r="AA712" s="221"/>
    </row>
    <row r="713" ht="13.5" customHeight="1">
      <c r="A713" s="221"/>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c r="Z713" s="221"/>
      <c r="AA713" s="221"/>
    </row>
    <row r="714" ht="13.5" customHeight="1">
      <c r="A714" s="221"/>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c r="Z714" s="221"/>
      <c r="AA714" s="221"/>
    </row>
    <row r="715" ht="13.5" customHeight="1">
      <c r="A715" s="221"/>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c r="Z715" s="221"/>
      <c r="AA715" s="221"/>
    </row>
    <row r="716" ht="13.5" customHeight="1">
      <c r="A716" s="221"/>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c r="Z716" s="221"/>
      <c r="AA716" s="221"/>
    </row>
    <row r="717" ht="13.5" customHeight="1">
      <c r="A717" s="221"/>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c r="Z717" s="221"/>
      <c r="AA717" s="221"/>
    </row>
    <row r="718" ht="13.5" customHeight="1">
      <c r="A718" s="221"/>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c r="Z718" s="221"/>
      <c r="AA718" s="221"/>
    </row>
    <row r="719" ht="13.5" customHeight="1">
      <c r="A719" s="221"/>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c r="Z719" s="221"/>
      <c r="AA719" s="221"/>
    </row>
    <row r="720" ht="13.5" customHeight="1">
      <c r="A720" s="221"/>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c r="Z720" s="221"/>
      <c r="AA720" s="221"/>
    </row>
    <row r="721" ht="13.5" customHeight="1">
      <c r="A721" s="221"/>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c r="Z721" s="221"/>
      <c r="AA721" s="221"/>
    </row>
    <row r="722" ht="13.5" customHeight="1">
      <c r="A722" s="221"/>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c r="Z722" s="221"/>
      <c r="AA722" s="221"/>
    </row>
    <row r="723" ht="13.5" customHeight="1">
      <c r="A723" s="221"/>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c r="Z723" s="221"/>
      <c r="AA723" s="221"/>
    </row>
    <row r="724" ht="13.5" customHeight="1">
      <c r="A724" s="221"/>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c r="Z724" s="221"/>
      <c r="AA724" s="221"/>
    </row>
    <row r="725" ht="13.5" customHeight="1">
      <c r="A725" s="221"/>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c r="Z725" s="221"/>
      <c r="AA725" s="221"/>
    </row>
    <row r="726" ht="13.5" customHeight="1">
      <c r="A726" s="221"/>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c r="Z726" s="221"/>
      <c r="AA726" s="221"/>
    </row>
    <row r="727" ht="13.5" customHeight="1">
      <c r="A727" s="221"/>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c r="Z727" s="221"/>
      <c r="AA727" s="221"/>
    </row>
    <row r="728" ht="13.5" customHeight="1">
      <c r="A728" s="221"/>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c r="Z728" s="221"/>
      <c r="AA728" s="221"/>
    </row>
    <row r="729" ht="13.5" customHeight="1">
      <c r="A729" s="221"/>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c r="Z729" s="221"/>
      <c r="AA729" s="221"/>
    </row>
    <row r="730" ht="13.5" customHeight="1">
      <c r="A730" s="221"/>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c r="Z730" s="221"/>
      <c r="AA730" s="221"/>
    </row>
    <row r="731" ht="13.5" customHeight="1">
      <c r="A731" s="221"/>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c r="Z731" s="221"/>
      <c r="AA731" s="221"/>
    </row>
    <row r="732" ht="13.5" customHeight="1">
      <c r="A732" s="221"/>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c r="Z732" s="221"/>
      <c r="AA732" s="221"/>
    </row>
    <row r="733" ht="13.5" customHeight="1">
      <c r="A733" s="221"/>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c r="Z733" s="221"/>
      <c r="AA733" s="221"/>
    </row>
    <row r="734" ht="13.5" customHeight="1">
      <c r="A734" s="221"/>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c r="Z734" s="221"/>
      <c r="AA734" s="221"/>
    </row>
    <row r="735" ht="13.5" customHeight="1">
      <c r="A735" s="221"/>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c r="Z735" s="221"/>
      <c r="AA735" s="221"/>
    </row>
    <row r="736" ht="13.5" customHeight="1">
      <c r="A736" s="221"/>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c r="Z736" s="221"/>
      <c r="AA736" s="221"/>
    </row>
    <row r="737" ht="13.5" customHeight="1">
      <c r="A737" s="221"/>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c r="Z737" s="221"/>
      <c r="AA737" s="221"/>
    </row>
    <row r="738" ht="13.5" customHeight="1">
      <c r="A738" s="221"/>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c r="Z738" s="221"/>
      <c r="AA738" s="221"/>
    </row>
    <row r="739" ht="13.5" customHeight="1">
      <c r="A739" s="221"/>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c r="Z739" s="221"/>
      <c r="AA739" s="221"/>
    </row>
    <row r="740" ht="13.5" customHeight="1">
      <c r="A740" s="221"/>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c r="Z740" s="221"/>
      <c r="AA740" s="221"/>
    </row>
    <row r="741" ht="13.5" customHeight="1">
      <c r="A741" s="221"/>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c r="Z741" s="221"/>
      <c r="AA741" s="221"/>
    </row>
    <row r="742" ht="13.5" customHeight="1">
      <c r="A742" s="221"/>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c r="Z742" s="221"/>
      <c r="AA742" s="221"/>
    </row>
    <row r="743" ht="13.5" customHeight="1">
      <c r="A743" s="221"/>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c r="Z743" s="221"/>
      <c r="AA743" s="221"/>
    </row>
    <row r="744" ht="13.5" customHeight="1">
      <c r="A744" s="221"/>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c r="Z744" s="221"/>
      <c r="AA744" s="221"/>
    </row>
    <row r="745" ht="13.5" customHeight="1">
      <c r="A745" s="221"/>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c r="Z745" s="221"/>
      <c r="AA745" s="221"/>
    </row>
    <row r="746" ht="13.5" customHeight="1">
      <c r="A746" s="221"/>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c r="Z746" s="221"/>
      <c r="AA746" s="221"/>
    </row>
    <row r="747" ht="13.5" customHeight="1">
      <c r="A747" s="221"/>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c r="Z747" s="221"/>
      <c r="AA747" s="221"/>
    </row>
    <row r="748" ht="13.5" customHeight="1">
      <c r="A748" s="221"/>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c r="Z748" s="221"/>
      <c r="AA748" s="221"/>
    </row>
    <row r="749" ht="13.5" customHeight="1">
      <c r="A749" s="221"/>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c r="Z749" s="221"/>
      <c r="AA749" s="221"/>
    </row>
    <row r="750" ht="13.5" customHeight="1">
      <c r="A750" s="221"/>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c r="Z750" s="221"/>
      <c r="AA750" s="221"/>
    </row>
    <row r="751" ht="13.5" customHeight="1">
      <c r="A751" s="221"/>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c r="Z751" s="221"/>
      <c r="AA751" s="221"/>
    </row>
    <row r="752" ht="13.5" customHeight="1">
      <c r="A752" s="221"/>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c r="Z752" s="221"/>
      <c r="AA752" s="221"/>
    </row>
    <row r="753" ht="13.5" customHeight="1">
      <c r="A753" s="221"/>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c r="Z753" s="221"/>
      <c r="AA753" s="221"/>
    </row>
    <row r="754" ht="13.5" customHeight="1">
      <c r="A754" s="221"/>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c r="Z754" s="221"/>
      <c r="AA754" s="221"/>
    </row>
    <row r="755" ht="13.5" customHeight="1">
      <c r="A755" s="221"/>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c r="Z755" s="221"/>
      <c r="AA755" s="221"/>
    </row>
    <row r="756" ht="13.5" customHeight="1">
      <c r="A756" s="221"/>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c r="Z756" s="221"/>
      <c r="AA756" s="221"/>
    </row>
    <row r="757" ht="13.5" customHeight="1">
      <c r="A757" s="221"/>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c r="Z757" s="221"/>
      <c r="AA757" s="221"/>
    </row>
    <row r="758" ht="13.5" customHeight="1">
      <c r="A758" s="221"/>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c r="Z758" s="221"/>
      <c r="AA758" s="221"/>
    </row>
    <row r="759" ht="13.5" customHeight="1">
      <c r="A759" s="221"/>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c r="Z759" s="221"/>
      <c r="AA759" s="221"/>
    </row>
    <row r="760" ht="13.5" customHeight="1">
      <c r="A760" s="221"/>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c r="Z760" s="221"/>
      <c r="AA760" s="221"/>
    </row>
    <row r="761" ht="13.5" customHeight="1">
      <c r="A761" s="221"/>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c r="Z761" s="221"/>
      <c r="AA761" s="221"/>
    </row>
    <row r="762" ht="13.5" customHeight="1">
      <c r="A762" s="221"/>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c r="Z762" s="221"/>
      <c r="AA762" s="221"/>
    </row>
    <row r="763" ht="13.5" customHeight="1">
      <c r="A763" s="221"/>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c r="Z763" s="221"/>
      <c r="AA763" s="221"/>
    </row>
    <row r="764" ht="13.5" customHeight="1">
      <c r="A764" s="221"/>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c r="Z764" s="221"/>
      <c r="AA764" s="221"/>
    </row>
    <row r="765" ht="13.5" customHeight="1">
      <c r="A765" s="221"/>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c r="Z765" s="221"/>
      <c r="AA765" s="221"/>
    </row>
    <row r="766" ht="13.5" customHeight="1">
      <c r="A766" s="221"/>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c r="Z766" s="221"/>
      <c r="AA766" s="221"/>
    </row>
    <row r="767" ht="13.5" customHeight="1">
      <c r="A767" s="221"/>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c r="Z767" s="221"/>
      <c r="AA767" s="221"/>
    </row>
    <row r="768" ht="13.5" customHeight="1">
      <c r="A768" s="221"/>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c r="Z768" s="221"/>
      <c r="AA768" s="221"/>
    </row>
    <row r="769" ht="13.5" customHeight="1">
      <c r="A769" s="221"/>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c r="Z769" s="221"/>
      <c r="AA769" s="221"/>
    </row>
    <row r="770" ht="13.5" customHeight="1">
      <c r="A770" s="221"/>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c r="Z770" s="221"/>
      <c r="AA770" s="221"/>
    </row>
    <row r="771" ht="13.5" customHeight="1">
      <c r="A771" s="221"/>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c r="Z771" s="221"/>
      <c r="AA771" s="221"/>
    </row>
    <row r="772" ht="13.5" customHeight="1">
      <c r="A772" s="221"/>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c r="Z772" s="221"/>
      <c r="AA772" s="221"/>
    </row>
    <row r="773" ht="13.5" customHeight="1">
      <c r="A773" s="221"/>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c r="Z773" s="221"/>
      <c r="AA773" s="221"/>
    </row>
    <row r="774" ht="13.5" customHeight="1">
      <c r="A774" s="221"/>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c r="Z774" s="221"/>
      <c r="AA774" s="221"/>
    </row>
    <row r="775" ht="13.5" customHeight="1">
      <c r="A775" s="221"/>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c r="Z775" s="221"/>
      <c r="AA775" s="221"/>
    </row>
    <row r="776" ht="13.5" customHeight="1">
      <c r="A776" s="221"/>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c r="Z776" s="221"/>
      <c r="AA776" s="221"/>
    </row>
    <row r="777" ht="13.5" customHeight="1">
      <c r="A777" s="221"/>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c r="Z777" s="221"/>
      <c r="AA777" s="221"/>
    </row>
    <row r="778" ht="13.5" customHeight="1">
      <c r="A778" s="221"/>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c r="Z778" s="221"/>
      <c r="AA778" s="221"/>
    </row>
    <row r="779" ht="13.5" customHeight="1">
      <c r="A779" s="221"/>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c r="Z779" s="221"/>
      <c r="AA779" s="221"/>
    </row>
    <row r="780" ht="13.5" customHeight="1">
      <c r="A780" s="221"/>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c r="Z780" s="221"/>
      <c r="AA780" s="221"/>
    </row>
    <row r="781" ht="13.5" customHeight="1">
      <c r="A781" s="221"/>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c r="Z781" s="221"/>
      <c r="AA781" s="221"/>
    </row>
    <row r="782" ht="13.5" customHeight="1">
      <c r="A782" s="221"/>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c r="Z782" s="221"/>
      <c r="AA782" s="221"/>
    </row>
    <row r="783" ht="13.5" customHeight="1">
      <c r="A783" s="221"/>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c r="Z783" s="221"/>
      <c r="AA783" s="221"/>
    </row>
    <row r="784" ht="13.5" customHeight="1">
      <c r="A784" s="221"/>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c r="Z784" s="221"/>
      <c r="AA784" s="221"/>
    </row>
    <row r="785" ht="13.5" customHeight="1">
      <c r="A785" s="221"/>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c r="Z785" s="221"/>
      <c r="AA785" s="221"/>
    </row>
    <row r="786" ht="13.5" customHeight="1">
      <c r="A786" s="221"/>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c r="Z786" s="221"/>
      <c r="AA786" s="221"/>
    </row>
    <row r="787" ht="13.5" customHeight="1">
      <c r="A787" s="221"/>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c r="Z787" s="221"/>
      <c r="AA787" s="221"/>
    </row>
    <row r="788" ht="13.5" customHeight="1">
      <c r="A788" s="221"/>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c r="Z788" s="221"/>
      <c r="AA788" s="221"/>
    </row>
    <row r="789" ht="13.5" customHeight="1">
      <c r="A789" s="221"/>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c r="Z789" s="221"/>
      <c r="AA789" s="221"/>
    </row>
    <row r="790" ht="13.5" customHeight="1">
      <c r="A790" s="221"/>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c r="Z790" s="221"/>
      <c r="AA790" s="221"/>
    </row>
    <row r="791" ht="13.5" customHeight="1">
      <c r="A791" s="221"/>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c r="Z791" s="221"/>
      <c r="AA791" s="221"/>
    </row>
    <row r="792" ht="13.5" customHeight="1">
      <c r="A792" s="221"/>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c r="Z792" s="221"/>
      <c r="AA792" s="221"/>
    </row>
    <row r="793" ht="13.5" customHeight="1">
      <c r="A793" s="221"/>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c r="Z793" s="221"/>
      <c r="AA793" s="221"/>
    </row>
    <row r="794" ht="13.5" customHeight="1">
      <c r="A794" s="221"/>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c r="Z794" s="221"/>
      <c r="AA794" s="221"/>
    </row>
    <row r="795" ht="13.5" customHeight="1">
      <c r="A795" s="221"/>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c r="Z795" s="221"/>
      <c r="AA795" s="221"/>
    </row>
    <row r="796" ht="13.5" customHeight="1">
      <c r="A796" s="221"/>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c r="Z796" s="221"/>
      <c r="AA796" s="221"/>
    </row>
    <row r="797" ht="13.5" customHeight="1">
      <c r="A797" s="221"/>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c r="Z797" s="221"/>
      <c r="AA797" s="221"/>
    </row>
    <row r="798" ht="13.5" customHeight="1">
      <c r="A798" s="221"/>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c r="Z798" s="221"/>
      <c r="AA798" s="221"/>
    </row>
    <row r="799" ht="13.5" customHeight="1">
      <c r="A799" s="221"/>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c r="Z799" s="221"/>
      <c r="AA799" s="221"/>
    </row>
    <row r="800" ht="13.5" customHeight="1">
      <c r="A800" s="221"/>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c r="Z800" s="221"/>
      <c r="AA800" s="221"/>
    </row>
    <row r="801" ht="13.5" customHeight="1">
      <c r="A801" s="221"/>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c r="Z801" s="221"/>
      <c r="AA801" s="221"/>
    </row>
    <row r="802" ht="13.5" customHeight="1">
      <c r="A802" s="221"/>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c r="Z802" s="221"/>
      <c r="AA802" s="221"/>
    </row>
    <row r="803" ht="13.5" customHeight="1">
      <c r="A803" s="221"/>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c r="Z803" s="221"/>
      <c r="AA803" s="221"/>
    </row>
    <row r="804" ht="13.5" customHeight="1">
      <c r="A804" s="221"/>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c r="Z804" s="221"/>
      <c r="AA804" s="221"/>
    </row>
    <row r="805" ht="13.5" customHeight="1">
      <c r="A805" s="221"/>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c r="Z805" s="221"/>
      <c r="AA805" s="221"/>
    </row>
    <row r="806" ht="13.5" customHeight="1">
      <c r="A806" s="221"/>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c r="Z806" s="221"/>
      <c r="AA806" s="221"/>
    </row>
    <row r="807" ht="13.5" customHeight="1">
      <c r="A807" s="221"/>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c r="Z807" s="221"/>
      <c r="AA807" s="221"/>
    </row>
    <row r="808" ht="13.5" customHeight="1">
      <c r="A808" s="221"/>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c r="Z808" s="221"/>
      <c r="AA808" s="221"/>
    </row>
    <row r="809" ht="13.5" customHeight="1">
      <c r="A809" s="221"/>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c r="Z809" s="221"/>
      <c r="AA809" s="221"/>
    </row>
    <row r="810" ht="13.5" customHeight="1">
      <c r="A810" s="221"/>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c r="Z810" s="221"/>
      <c r="AA810" s="221"/>
    </row>
    <row r="811" ht="13.5" customHeight="1">
      <c r="A811" s="221"/>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c r="Z811" s="221"/>
      <c r="AA811" s="221"/>
    </row>
    <row r="812" ht="13.5" customHeight="1">
      <c r="A812" s="221"/>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c r="Z812" s="221"/>
      <c r="AA812" s="221"/>
    </row>
    <row r="813" ht="13.5" customHeight="1">
      <c r="A813" s="221"/>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c r="Z813" s="221"/>
      <c r="AA813" s="221"/>
    </row>
    <row r="814" ht="13.5" customHeight="1">
      <c r="A814" s="221"/>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c r="Z814" s="221"/>
      <c r="AA814" s="221"/>
    </row>
    <row r="815" ht="13.5" customHeight="1">
      <c r="A815" s="221"/>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c r="Z815" s="221"/>
      <c r="AA815" s="221"/>
    </row>
    <row r="816" ht="13.5" customHeight="1">
      <c r="A816" s="221"/>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c r="Z816" s="221"/>
      <c r="AA816" s="221"/>
    </row>
    <row r="817" ht="13.5" customHeight="1">
      <c r="A817" s="221"/>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c r="Z817" s="221"/>
      <c r="AA817" s="221"/>
    </row>
    <row r="818" ht="13.5" customHeight="1">
      <c r="A818" s="221"/>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c r="Z818" s="221"/>
      <c r="AA818" s="221"/>
    </row>
    <row r="819" ht="13.5" customHeight="1">
      <c r="A819" s="221"/>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c r="Z819" s="221"/>
      <c r="AA819" s="221"/>
    </row>
    <row r="820" ht="13.5" customHeight="1">
      <c r="A820" s="221"/>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c r="Z820" s="221"/>
      <c r="AA820" s="221"/>
    </row>
    <row r="821" ht="13.5" customHeight="1">
      <c r="A821" s="221"/>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c r="Z821" s="221"/>
      <c r="AA821" s="221"/>
    </row>
    <row r="822" ht="13.5" customHeight="1">
      <c r="A822" s="221"/>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c r="Z822" s="221"/>
      <c r="AA822" s="221"/>
    </row>
    <row r="823" ht="13.5" customHeight="1">
      <c r="A823" s="221"/>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c r="Z823" s="221"/>
      <c r="AA823" s="221"/>
    </row>
    <row r="824" ht="13.5" customHeight="1">
      <c r="A824" s="221"/>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c r="Z824" s="221"/>
      <c r="AA824" s="221"/>
    </row>
    <row r="825" ht="13.5" customHeight="1">
      <c r="A825" s="221"/>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c r="Z825" s="221"/>
      <c r="AA825" s="221"/>
    </row>
    <row r="826" ht="13.5" customHeight="1">
      <c r="A826" s="221"/>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c r="Z826" s="221"/>
      <c r="AA826" s="221"/>
    </row>
    <row r="827" ht="13.5" customHeight="1">
      <c r="A827" s="221"/>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c r="Z827" s="221"/>
      <c r="AA827" s="221"/>
    </row>
    <row r="828" ht="13.5" customHeight="1">
      <c r="A828" s="221"/>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c r="Z828" s="221"/>
      <c r="AA828" s="221"/>
    </row>
    <row r="829" ht="13.5" customHeight="1">
      <c r="A829" s="221"/>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c r="Z829" s="221"/>
      <c r="AA829" s="221"/>
    </row>
    <row r="830" ht="13.5" customHeight="1">
      <c r="A830" s="221"/>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c r="Z830" s="221"/>
      <c r="AA830" s="221"/>
    </row>
    <row r="831" ht="13.5" customHeight="1">
      <c r="A831" s="221"/>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c r="Z831" s="221"/>
      <c r="AA831" s="221"/>
    </row>
    <row r="832" ht="13.5" customHeight="1">
      <c r="A832" s="221"/>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c r="Z832" s="221"/>
      <c r="AA832" s="221"/>
    </row>
    <row r="833" ht="13.5" customHeight="1">
      <c r="A833" s="221"/>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c r="Z833" s="221"/>
      <c r="AA833" s="221"/>
    </row>
    <row r="834" ht="13.5" customHeight="1">
      <c r="A834" s="221"/>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c r="Z834" s="221"/>
      <c r="AA834" s="221"/>
    </row>
    <row r="835" ht="13.5" customHeight="1">
      <c r="A835" s="221"/>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c r="Z835" s="221"/>
      <c r="AA835" s="221"/>
    </row>
    <row r="836" ht="13.5" customHeight="1">
      <c r="A836" s="221"/>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c r="Z836" s="221"/>
      <c r="AA836" s="221"/>
    </row>
    <row r="837" ht="13.5" customHeight="1">
      <c r="A837" s="221"/>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c r="Z837" s="221"/>
      <c r="AA837" s="221"/>
    </row>
    <row r="838" ht="13.5" customHeight="1">
      <c r="A838" s="221"/>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c r="Z838" s="221"/>
      <c r="AA838" s="221"/>
    </row>
    <row r="839" ht="13.5" customHeight="1">
      <c r="A839" s="221"/>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c r="Z839" s="221"/>
      <c r="AA839" s="221"/>
    </row>
    <row r="840" ht="13.5" customHeight="1">
      <c r="A840" s="221"/>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c r="Z840" s="221"/>
      <c r="AA840" s="221"/>
    </row>
    <row r="841" ht="13.5" customHeight="1">
      <c r="A841" s="221"/>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c r="Z841" s="221"/>
      <c r="AA841" s="221"/>
    </row>
    <row r="842" ht="13.5" customHeight="1">
      <c r="A842" s="221"/>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c r="Z842" s="221"/>
      <c r="AA842" s="221"/>
    </row>
    <row r="843" ht="13.5" customHeight="1">
      <c r="A843" s="221"/>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c r="Z843" s="221"/>
      <c r="AA843" s="221"/>
    </row>
    <row r="844" ht="13.5" customHeight="1">
      <c r="A844" s="221"/>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c r="Z844" s="221"/>
      <c r="AA844" s="221"/>
    </row>
    <row r="845" ht="13.5" customHeight="1">
      <c r="A845" s="221"/>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c r="Z845" s="221"/>
      <c r="AA845" s="221"/>
    </row>
    <row r="846" ht="13.5" customHeight="1">
      <c r="A846" s="221"/>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c r="Z846" s="221"/>
      <c r="AA846" s="221"/>
    </row>
    <row r="847" ht="13.5" customHeight="1">
      <c r="A847" s="221"/>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c r="Z847" s="221"/>
      <c r="AA847" s="221"/>
    </row>
    <row r="848" ht="13.5" customHeight="1">
      <c r="A848" s="221"/>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c r="Z848" s="221"/>
      <c r="AA848" s="221"/>
    </row>
    <row r="849" ht="13.5" customHeight="1">
      <c r="A849" s="221"/>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c r="Z849" s="221"/>
      <c r="AA849" s="221"/>
    </row>
    <row r="850" ht="13.5" customHeight="1">
      <c r="A850" s="221"/>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c r="Z850" s="221"/>
      <c r="AA850" s="221"/>
    </row>
    <row r="851" ht="13.5" customHeight="1">
      <c r="A851" s="221"/>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c r="Z851" s="221"/>
      <c r="AA851" s="221"/>
    </row>
    <row r="852" ht="13.5" customHeight="1">
      <c r="A852" s="221"/>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c r="Z852" s="221"/>
      <c r="AA852" s="221"/>
    </row>
    <row r="853" ht="13.5" customHeight="1">
      <c r="A853" s="221"/>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c r="Z853" s="221"/>
      <c r="AA853" s="221"/>
    </row>
    <row r="854" ht="13.5" customHeight="1">
      <c r="A854" s="221"/>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c r="Z854" s="221"/>
      <c r="AA854" s="221"/>
    </row>
    <row r="855" ht="13.5" customHeight="1">
      <c r="A855" s="221"/>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c r="Z855" s="221"/>
      <c r="AA855" s="221"/>
    </row>
    <row r="856" ht="13.5" customHeight="1">
      <c r="A856" s="221"/>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c r="Z856" s="221"/>
      <c r="AA856" s="221"/>
    </row>
    <row r="857" ht="13.5" customHeight="1">
      <c r="A857" s="221"/>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c r="Z857" s="221"/>
      <c r="AA857" s="221"/>
    </row>
    <row r="858" ht="13.5" customHeight="1">
      <c r="A858" s="221"/>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c r="Z858" s="221"/>
      <c r="AA858" s="221"/>
    </row>
    <row r="859" ht="13.5" customHeight="1">
      <c r="A859" s="221"/>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c r="Z859" s="221"/>
      <c r="AA859" s="221"/>
    </row>
    <row r="860" ht="13.5" customHeight="1">
      <c r="A860" s="221"/>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c r="Z860" s="221"/>
      <c r="AA860" s="221"/>
    </row>
    <row r="861" ht="13.5" customHeight="1">
      <c r="A861" s="221"/>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c r="Z861" s="221"/>
      <c r="AA861" s="221"/>
    </row>
    <row r="862" ht="13.5" customHeight="1">
      <c r="A862" s="221"/>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c r="Z862" s="221"/>
      <c r="AA862" s="221"/>
    </row>
    <row r="863" ht="13.5" customHeight="1">
      <c r="A863" s="221"/>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c r="Z863" s="221"/>
      <c r="AA863" s="221"/>
    </row>
    <row r="864" ht="13.5" customHeight="1">
      <c r="A864" s="221"/>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c r="Z864" s="221"/>
      <c r="AA864" s="221"/>
    </row>
    <row r="865" ht="13.5" customHeight="1">
      <c r="A865" s="221"/>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c r="Z865" s="221"/>
      <c r="AA865" s="221"/>
    </row>
    <row r="866" ht="13.5" customHeight="1">
      <c r="A866" s="221"/>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c r="Z866" s="221"/>
      <c r="AA866" s="221"/>
    </row>
    <row r="867" ht="13.5" customHeight="1">
      <c r="A867" s="221"/>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c r="Z867" s="221"/>
      <c r="AA867" s="221"/>
    </row>
    <row r="868" ht="13.5" customHeight="1">
      <c r="A868" s="221"/>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c r="Z868" s="221"/>
      <c r="AA868" s="221"/>
    </row>
    <row r="869" ht="13.5" customHeight="1">
      <c r="A869" s="221"/>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c r="Z869" s="221"/>
      <c r="AA869" s="221"/>
    </row>
    <row r="870" ht="13.5" customHeight="1">
      <c r="A870" s="221"/>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c r="Z870" s="221"/>
      <c r="AA870" s="221"/>
    </row>
    <row r="871" ht="13.5" customHeight="1">
      <c r="A871" s="221"/>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c r="Z871" s="221"/>
      <c r="AA871" s="221"/>
    </row>
    <row r="872" ht="13.5" customHeight="1">
      <c r="A872" s="221"/>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c r="Z872" s="221"/>
      <c r="AA872" s="221"/>
    </row>
    <row r="873" ht="13.5" customHeight="1">
      <c r="A873" s="221"/>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c r="Z873" s="221"/>
      <c r="AA873" s="221"/>
    </row>
    <row r="874" ht="13.5" customHeight="1">
      <c r="A874" s="221"/>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c r="Z874" s="221"/>
      <c r="AA874" s="221"/>
    </row>
    <row r="875" ht="13.5" customHeight="1">
      <c r="A875" s="221"/>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c r="Z875" s="221"/>
      <c r="AA875" s="221"/>
    </row>
    <row r="876" ht="13.5" customHeight="1">
      <c r="A876" s="221"/>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c r="Z876" s="221"/>
      <c r="AA876" s="221"/>
    </row>
    <row r="877" ht="13.5" customHeight="1">
      <c r="A877" s="221"/>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c r="Z877" s="221"/>
      <c r="AA877" s="221"/>
    </row>
    <row r="878" ht="13.5" customHeight="1">
      <c r="A878" s="221"/>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c r="Z878" s="221"/>
      <c r="AA878" s="221"/>
    </row>
    <row r="879" ht="13.5" customHeight="1">
      <c r="A879" s="221"/>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c r="Z879" s="221"/>
      <c r="AA879" s="221"/>
    </row>
    <row r="880" ht="13.5" customHeight="1">
      <c r="A880" s="221"/>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c r="Z880" s="221"/>
      <c r="AA880" s="221"/>
    </row>
    <row r="881" ht="13.5" customHeight="1">
      <c r="A881" s="221"/>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c r="Z881" s="221"/>
      <c r="AA881" s="221"/>
    </row>
    <row r="882" ht="13.5" customHeight="1">
      <c r="A882" s="221"/>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c r="Z882" s="221"/>
      <c r="AA882" s="221"/>
    </row>
    <row r="883" ht="13.5" customHeight="1">
      <c r="A883" s="221"/>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c r="Z883" s="221"/>
      <c r="AA883" s="221"/>
    </row>
    <row r="884" ht="13.5" customHeight="1">
      <c r="A884" s="221"/>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c r="Z884" s="221"/>
      <c r="AA884" s="221"/>
    </row>
    <row r="885" ht="13.5" customHeight="1">
      <c r="A885" s="221"/>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c r="Z885" s="221"/>
      <c r="AA885" s="221"/>
    </row>
    <row r="886" ht="13.5" customHeight="1">
      <c r="A886" s="221"/>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c r="Z886" s="221"/>
      <c r="AA886" s="221"/>
    </row>
    <row r="887" ht="13.5" customHeight="1">
      <c r="A887" s="22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c r="AA887" s="221"/>
    </row>
    <row r="888" ht="13.5" customHeight="1">
      <c r="A888" s="221"/>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c r="Z888" s="221"/>
      <c r="AA888" s="221"/>
    </row>
    <row r="889" ht="13.5" customHeight="1">
      <c r="A889" s="221"/>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c r="Z889" s="221"/>
      <c r="AA889" s="221"/>
    </row>
    <row r="890" ht="13.5" customHeight="1">
      <c r="A890" s="221"/>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c r="Z890" s="221"/>
      <c r="AA890" s="221"/>
    </row>
    <row r="891" ht="13.5" customHeight="1">
      <c r="A891" s="221"/>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c r="Z891" s="221"/>
      <c r="AA891" s="221"/>
    </row>
    <row r="892" ht="13.5" customHeight="1">
      <c r="A892" s="221"/>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c r="Z892" s="221"/>
      <c r="AA892" s="221"/>
    </row>
    <row r="893" ht="13.5" customHeight="1">
      <c r="A893" s="221"/>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c r="Z893" s="221"/>
      <c r="AA893" s="221"/>
    </row>
    <row r="894" ht="13.5" customHeight="1">
      <c r="A894" s="221"/>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c r="Z894" s="221"/>
      <c r="AA894" s="221"/>
    </row>
    <row r="895" ht="13.5" customHeight="1">
      <c r="A895" s="221"/>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c r="Z895" s="221"/>
      <c r="AA895" s="221"/>
    </row>
    <row r="896" ht="13.5" customHeight="1">
      <c r="A896" s="221"/>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c r="Z896" s="221"/>
      <c r="AA896" s="221"/>
    </row>
    <row r="897" ht="13.5" customHeight="1">
      <c r="A897" s="221"/>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c r="Z897" s="221"/>
      <c r="AA897" s="221"/>
    </row>
    <row r="898" ht="13.5" customHeight="1">
      <c r="A898" s="221"/>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c r="Z898" s="221"/>
      <c r="AA898" s="221"/>
    </row>
    <row r="899" ht="13.5" customHeight="1">
      <c r="A899" s="221"/>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c r="Z899" s="221"/>
      <c r="AA899" s="221"/>
    </row>
    <row r="900" ht="13.5" customHeight="1">
      <c r="A900" s="221"/>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c r="Z900" s="221"/>
      <c r="AA900" s="221"/>
    </row>
    <row r="901" ht="13.5" customHeight="1">
      <c r="A901" s="221"/>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c r="Z901" s="221"/>
      <c r="AA901" s="221"/>
    </row>
    <row r="902" ht="13.5" customHeight="1">
      <c r="A902" s="221"/>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c r="Z902" s="221"/>
      <c r="AA902" s="221"/>
    </row>
    <row r="903" ht="13.5" customHeight="1">
      <c r="A903" s="221"/>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c r="Z903" s="221"/>
      <c r="AA903" s="221"/>
    </row>
    <row r="904" ht="13.5" customHeight="1">
      <c r="A904" s="221"/>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c r="Z904" s="221"/>
      <c r="AA904" s="221"/>
    </row>
    <row r="905" ht="13.5" customHeight="1">
      <c r="A905" s="221"/>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c r="Z905" s="221"/>
      <c r="AA905" s="221"/>
    </row>
    <row r="906" ht="13.5" customHeight="1">
      <c r="A906" s="221"/>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c r="Z906" s="221"/>
      <c r="AA906" s="221"/>
    </row>
    <row r="907" ht="13.5" customHeight="1">
      <c r="A907" s="221"/>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c r="Z907" s="221"/>
      <c r="AA907" s="221"/>
    </row>
    <row r="908" ht="13.5" customHeight="1">
      <c r="A908" s="221"/>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c r="Z908" s="221"/>
      <c r="AA908" s="221"/>
    </row>
    <row r="909" ht="13.5" customHeight="1">
      <c r="A909" s="221"/>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c r="Z909" s="221"/>
      <c r="AA909" s="221"/>
    </row>
    <row r="910" ht="13.5" customHeight="1">
      <c r="A910" s="221"/>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c r="Z910" s="221"/>
      <c r="AA910" s="221"/>
    </row>
    <row r="911" ht="13.5" customHeight="1">
      <c r="A911" s="221"/>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c r="Z911" s="221"/>
      <c r="AA911" s="221"/>
    </row>
    <row r="912" ht="13.5" customHeight="1">
      <c r="A912" s="221"/>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c r="Z912" s="221"/>
      <c r="AA912" s="221"/>
    </row>
    <row r="913" ht="13.5" customHeight="1">
      <c r="A913" s="221"/>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c r="Z913" s="221"/>
      <c r="AA913" s="221"/>
    </row>
    <row r="914" ht="13.5" customHeight="1">
      <c r="A914" s="221"/>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c r="Z914" s="221"/>
      <c r="AA914" s="221"/>
    </row>
    <row r="915" ht="13.5" customHeight="1">
      <c r="A915" s="221"/>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c r="Z915" s="221"/>
      <c r="AA915" s="221"/>
    </row>
    <row r="916" ht="13.5" customHeight="1">
      <c r="A916" s="221"/>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c r="Z916" s="221"/>
      <c r="AA916" s="221"/>
    </row>
    <row r="917" ht="13.5" customHeight="1">
      <c r="A917" s="221"/>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c r="Z917" s="221"/>
      <c r="AA917" s="221"/>
    </row>
    <row r="918" ht="13.5" customHeight="1">
      <c r="A918" s="221"/>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c r="Z918" s="221"/>
      <c r="AA918" s="221"/>
    </row>
    <row r="919" ht="13.5" customHeight="1">
      <c r="A919" s="221"/>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c r="Z919" s="221"/>
      <c r="AA919" s="221"/>
    </row>
    <row r="920" ht="13.5" customHeight="1">
      <c r="A920" s="221"/>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c r="Z920" s="221"/>
      <c r="AA920" s="221"/>
    </row>
    <row r="921" ht="13.5" customHeight="1">
      <c r="A921" s="221"/>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c r="Z921" s="221"/>
      <c r="AA921" s="221"/>
    </row>
    <row r="922" ht="13.5" customHeight="1">
      <c r="A922" s="221"/>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c r="Z922" s="221"/>
      <c r="AA922" s="221"/>
    </row>
    <row r="923" ht="13.5" customHeight="1">
      <c r="A923" s="221"/>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c r="Z923" s="221"/>
      <c r="AA923" s="221"/>
    </row>
    <row r="924" ht="13.5" customHeight="1">
      <c r="A924" s="221"/>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c r="Z924" s="221"/>
      <c r="AA924" s="221"/>
    </row>
    <row r="925" ht="13.5" customHeight="1">
      <c r="A925" s="221"/>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c r="Z925" s="221"/>
      <c r="AA925" s="221"/>
    </row>
    <row r="926" ht="13.5" customHeight="1">
      <c r="A926" s="221"/>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c r="Z926" s="221"/>
      <c r="AA926" s="221"/>
    </row>
    <row r="927" ht="13.5" customHeight="1">
      <c r="A927" s="221"/>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c r="Z927" s="221"/>
      <c r="AA927" s="221"/>
    </row>
    <row r="928" ht="13.5" customHeight="1">
      <c r="A928" s="221"/>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c r="Z928" s="221"/>
      <c r="AA928" s="221"/>
    </row>
    <row r="929" ht="13.5" customHeight="1">
      <c r="A929" s="221"/>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c r="Z929" s="221"/>
      <c r="AA929" s="221"/>
    </row>
    <row r="930" ht="13.5" customHeight="1">
      <c r="A930" s="221"/>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c r="Z930" s="221"/>
      <c r="AA930" s="221"/>
    </row>
    <row r="931" ht="13.5" customHeight="1">
      <c r="A931" s="221"/>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c r="Z931" s="221"/>
      <c r="AA931" s="221"/>
    </row>
    <row r="932" ht="13.5" customHeight="1">
      <c r="A932" s="221"/>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c r="Z932" s="221"/>
      <c r="AA932" s="221"/>
    </row>
    <row r="933" ht="13.5" customHeight="1">
      <c r="A933" s="221"/>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c r="Z933" s="221"/>
      <c r="AA933" s="221"/>
    </row>
    <row r="934" ht="13.5" customHeight="1">
      <c r="A934" s="221"/>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c r="Z934" s="221"/>
      <c r="AA934" s="221"/>
    </row>
    <row r="935" ht="13.5" customHeight="1">
      <c r="A935" s="221"/>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c r="Z935" s="221"/>
      <c r="AA935" s="221"/>
    </row>
    <row r="936" ht="13.5" customHeight="1">
      <c r="A936" s="221"/>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c r="Z936" s="221"/>
      <c r="AA936" s="221"/>
    </row>
    <row r="937" ht="13.5" customHeight="1">
      <c r="A937" s="221"/>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c r="Z937" s="221"/>
      <c r="AA937" s="221"/>
    </row>
    <row r="938" ht="13.5" customHeight="1">
      <c r="A938" s="221"/>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c r="Z938" s="221"/>
      <c r="AA938" s="221"/>
    </row>
    <row r="939" ht="13.5" customHeight="1">
      <c r="A939" s="221"/>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c r="Z939" s="221"/>
      <c r="AA939" s="221"/>
    </row>
    <row r="940" ht="13.5" customHeight="1">
      <c r="A940" s="221"/>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c r="Z940" s="221"/>
      <c r="AA940" s="221"/>
    </row>
    <row r="941" ht="13.5" customHeight="1">
      <c r="A941" s="221"/>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c r="Z941" s="221"/>
      <c r="AA941" s="221"/>
    </row>
    <row r="942" ht="13.5" customHeight="1">
      <c r="A942" s="221"/>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c r="Z942" s="221"/>
      <c r="AA942" s="221"/>
    </row>
    <row r="943" ht="13.5" customHeight="1">
      <c r="A943" s="221"/>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c r="Z943" s="221"/>
      <c r="AA943" s="221"/>
    </row>
    <row r="944" ht="13.5" customHeight="1">
      <c r="A944" s="221"/>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c r="Z944" s="221"/>
      <c r="AA944" s="221"/>
    </row>
    <row r="945" ht="13.5" customHeight="1">
      <c r="A945" s="221"/>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c r="Z945" s="221"/>
      <c r="AA945" s="221"/>
    </row>
    <row r="946" ht="13.5" customHeight="1">
      <c r="A946" s="221"/>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c r="Z946" s="221"/>
      <c r="AA946" s="221"/>
    </row>
    <row r="947" ht="13.5" customHeight="1">
      <c r="A947" s="221"/>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c r="Z947" s="221"/>
      <c r="AA947" s="221"/>
    </row>
    <row r="948" ht="13.5" customHeight="1">
      <c r="A948" s="221"/>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c r="Z948" s="221"/>
      <c r="AA948" s="221"/>
    </row>
    <row r="949" ht="13.5" customHeight="1">
      <c r="A949" s="221"/>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c r="Z949" s="221"/>
      <c r="AA949" s="221"/>
    </row>
    <row r="950" ht="13.5" customHeight="1">
      <c r="A950" s="221"/>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c r="Z950" s="221"/>
      <c r="AA950" s="221"/>
    </row>
    <row r="951" ht="13.5" customHeight="1">
      <c r="A951" s="221"/>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c r="Z951" s="221"/>
      <c r="AA951" s="221"/>
    </row>
    <row r="952" ht="13.5" customHeight="1">
      <c r="A952" s="221"/>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c r="Z952" s="221"/>
      <c r="AA952" s="221"/>
    </row>
    <row r="953" ht="13.5" customHeight="1">
      <c r="A953" s="221"/>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c r="Z953" s="221"/>
      <c r="AA953" s="221"/>
    </row>
    <row r="954" ht="13.5" customHeight="1">
      <c r="A954" s="221"/>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c r="Z954" s="221"/>
      <c r="AA954" s="221"/>
    </row>
    <row r="955" ht="13.5" customHeight="1">
      <c r="A955" s="221"/>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c r="Z955" s="221"/>
      <c r="AA955" s="221"/>
    </row>
    <row r="956" ht="13.5" customHeight="1">
      <c r="A956" s="221"/>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c r="Z956" s="221"/>
      <c r="AA956" s="221"/>
    </row>
    <row r="957" ht="13.5" customHeight="1">
      <c r="A957" s="221"/>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c r="Z957" s="221"/>
      <c r="AA957" s="221"/>
    </row>
    <row r="958" ht="13.5" customHeight="1">
      <c r="A958" s="221"/>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c r="Z958" s="221"/>
      <c r="AA958" s="221"/>
    </row>
    <row r="959" ht="13.5" customHeight="1">
      <c r="A959" s="221"/>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c r="Z959" s="221"/>
      <c r="AA959" s="221"/>
    </row>
    <row r="960" ht="13.5" customHeight="1">
      <c r="A960" s="221"/>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c r="Z960" s="221"/>
      <c r="AA960" s="221"/>
    </row>
    <row r="961" ht="13.5" customHeight="1">
      <c r="A961" s="221"/>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c r="Z961" s="221"/>
      <c r="AA961" s="221"/>
    </row>
    <row r="962" ht="13.5" customHeight="1">
      <c r="A962" s="221"/>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c r="Z962" s="221"/>
      <c r="AA962" s="221"/>
    </row>
    <row r="963" ht="13.5" customHeight="1">
      <c r="A963" s="221"/>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c r="Z963" s="221"/>
      <c r="AA963" s="221"/>
    </row>
    <row r="964" ht="13.5" customHeight="1">
      <c r="A964" s="221"/>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c r="Z964" s="221"/>
      <c r="AA964" s="221"/>
    </row>
    <row r="965" ht="13.5" customHeight="1">
      <c r="A965" s="221"/>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c r="Z965" s="221"/>
      <c r="AA965" s="221"/>
    </row>
    <row r="966" ht="13.5" customHeight="1">
      <c r="A966" s="221"/>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c r="Z966" s="221"/>
      <c r="AA966" s="221"/>
    </row>
    <row r="967" ht="13.5" customHeight="1">
      <c r="A967" s="221"/>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c r="Z967" s="221"/>
      <c r="AA967" s="221"/>
    </row>
    <row r="968" ht="13.5" customHeight="1">
      <c r="A968" s="221"/>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c r="Z968" s="221"/>
      <c r="AA968" s="221"/>
    </row>
    <row r="969" ht="13.5" customHeight="1">
      <c r="A969" s="221"/>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c r="Z969" s="221"/>
      <c r="AA969" s="221"/>
    </row>
    <row r="970" ht="13.5" customHeight="1">
      <c r="A970" s="221"/>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c r="Z970" s="221"/>
      <c r="AA970" s="221"/>
    </row>
    <row r="971" ht="13.5" customHeight="1">
      <c r="A971" s="221"/>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c r="Z971" s="221"/>
      <c r="AA971" s="221"/>
    </row>
    <row r="972" ht="13.5" customHeight="1">
      <c r="A972" s="221"/>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c r="Z972" s="221"/>
      <c r="AA972" s="221"/>
    </row>
    <row r="973" ht="13.5" customHeight="1">
      <c r="A973" s="221"/>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c r="Z973" s="221"/>
      <c r="AA973" s="221"/>
    </row>
    <row r="974" ht="13.5" customHeight="1">
      <c r="A974" s="221"/>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c r="Z974" s="221"/>
      <c r="AA974" s="221"/>
    </row>
    <row r="975" ht="13.5" customHeight="1">
      <c r="A975" s="221"/>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c r="Z975" s="221"/>
      <c r="AA975" s="221"/>
    </row>
    <row r="976" ht="13.5" customHeight="1">
      <c r="A976" s="221"/>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c r="Z976" s="221"/>
      <c r="AA976" s="221"/>
    </row>
    <row r="977" ht="13.5" customHeight="1">
      <c r="A977" s="221"/>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c r="Z977" s="221"/>
      <c r="AA977" s="221"/>
    </row>
    <row r="978" ht="13.5" customHeight="1">
      <c r="A978" s="221"/>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c r="Z978" s="221"/>
      <c r="AA978" s="221"/>
    </row>
    <row r="979" ht="13.5" customHeight="1">
      <c r="A979" s="221"/>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c r="Z979" s="221"/>
      <c r="AA979" s="221"/>
    </row>
    <row r="980" ht="13.5" customHeight="1">
      <c r="A980" s="221"/>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c r="Z980" s="221"/>
      <c r="AA980" s="221"/>
    </row>
    <row r="981" ht="13.5" customHeight="1">
      <c r="A981" s="221"/>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c r="Z981" s="221"/>
      <c r="AA981" s="221"/>
    </row>
    <row r="982" ht="13.5" customHeight="1">
      <c r="A982" s="221"/>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c r="Z982" s="221"/>
      <c r="AA982" s="221"/>
    </row>
    <row r="983" ht="13.5" customHeight="1">
      <c r="A983" s="221"/>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c r="Z983" s="221"/>
      <c r="AA983" s="221"/>
    </row>
    <row r="984" ht="13.5" customHeight="1">
      <c r="A984" s="221"/>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c r="Z984" s="221"/>
      <c r="AA984" s="221"/>
    </row>
    <row r="985" ht="13.5" customHeight="1">
      <c r="A985" s="221"/>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c r="Z985" s="221"/>
      <c r="AA985" s="221"/>
    </row>
    <row r="986" ht="13.5" customHeight="1">
      <c r="A986" s="221"/>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c r="Z986" s="221"/>
      <c r="AA986" s="221"/>
    </row>
    <row r="987" ht="13.5" customHeight="1">
      <c r="A987" s="221"/>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c r="Z987" s="221"/>
      <c r="AA987" s="221"/>
    </row>
    <row r="988" ht="13.5" customHeight="1">
      <c r="A988" s="221"/>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c r="Z988" s="221"/>
      <c r="AA988" s="221"/>
    </row>
    <row r="989" ht="13.5" customHeight="1">
      <c r="A989" s="221"/>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c r="Z989" s="221"/>
      <c r="AA989" s="221"/>
    </row>
    <row r="990" ht="13.5" customHeight="1">
      <c r="A990" s="221"/>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c r="Z990" s="221"/>
      <c r="AA990" s="221"/>
    </row>
    <row r="991" ht="13.5" customHeight="1">
      <c r="A991" s="221"/>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c r="Z991" s="221"/>
      <c r="AA991" s="221"/>
    </row>
    <row r="992" ht="13.5" customHeight="1">
      <c r="A992" s="221"/>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c r="Z992" s="221"/>
      <c r="AA992" s="221"/>
    </row>
    <row r="993" ht="13.5" customHeight="1">
      <c r="A993" s="221"/>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c r="Z993" s="221"/>
      <c r="AA993" s="221"/>
    </row>
    <row r="994" ht="13.5" customHeight="1">
      <c r="A994" s="221"/>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c r="Z994" s="221"/>
      <c r="AA994" s="221"/>
    </row>
    <row r="995" ht="13.5" customHeight="1">
      <c r="A995" s="221"/>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c r="Z995" s="221"/>
      <c r="AA995" s="221"/>
    </row>
    <row r="996" ht="13.5" customHeight="1">
      <c r="A996" s="221"/>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1"/>
      <c r="AA996" s="221"/>
    </row>
    <row r="997" ht="13.5" customHeight="1">
      <c r="A997" s="221"/>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c r="Z997" s="221"/>
      <c r="AA997" s="221"/>
    </row>
    <row r="998" ht="13.5" customHeight="1">
      <c r="A998" s="221"/>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c r="Z998" s="221"/>
      <c r="AA998" s="221"/>
    </row>
    <row r="999" ht="13.5" customHeight="1">
      <c r="A999" s="221"/>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c r="AA999" s="221"/>
    </row>
    <row r="1000" ht="13.5" customHeight="1">
      <c r="A1000" s="221"/>
      <c r="B1000" s="221"/>
      <c r="C1000" s="221"/>
      <c r="D1000" s="221"/>
      <c r="E1000" s="221"/>
      <c r="F1000" s="221"/>
      <c r="G1000" s="221"/>
      <c r="H1000" s="221"/>
      <c r="I1000" s="221"/>
      <c r="J1000" s="221"/>
      <c r="K1000" s="221"/>
      <c r="L1000" s="221"/>
      <c r="M1000" s="221"/>
      <c r="N1000" s="221"/>
      <c r="O1000" s="221"/>
      <c r="P1000" s="221"/>
      <c r="Q1000" s="221"/>
      <c r="R1000" s="221"/>
      <c r="S1000" s="221"/>
      <c r="T1000" s="221"/>
      <c r="U1000" s="221"/>
      <c r="V1000" s="221"/>
      <c r="W1000" s="221"/>
      <c r="X1000" s="221"/>
      <c r="Y1000" s="221"/>
      <c r="Z1000" s="221"/>
      <c r="AA1000" s="221"/>
    </row>
    <row r="1001" ht="13.5" customHeight="1">
      <c r="A1001" s="221"/>
      <c r="B1001" s="221"/>
      <c r="C1001" s="221"/>
      <c r="D1001" s="221"/>
      <c r="E1001" s="221"/>
      <c r="F1001" s="221"/>
      <c r="G1001" s="221"/>
      <c r="H1001" s="221"/>
      <c r="I1001" s="221"/>
      <c r="J1001" s="221"/>
      <c r="K1001" s="221"/>
      <c r="L1001" s="221"/>
      <c r="M1001" s="221"/>
      <c r="N1001" s="221"/>
      <c r="O1001" s="221"/>
      <c r="P1001" s="221"/>
      <c r="Q1001" s="221"/>
      <c r="R1001" s="221"/>
      <c r="S1001" s="221"/>
      <c r="T1001" s="221"/>
      <c r="U1001" s="221"/>
      <c r="V1001" s="221"/>
      <c r="W1001" s="221"/>
      <c r="X1001" s="221"/>
      <c r="Y1001" s="221"/>
      <c r="Z1001" s="221"/>
      <c r="AA1001" s="221"/>
    </row>
    <row r="1002" ht="13.5" customHeight="1">
      <c r="A1002" s="221"/>
      <c r="B1002" s="221"/>
      <c r="C1002" s="221"/>
      <c r="D1002" s="221"/>
      <c r="E1002" s="221"/>
      <c r="F1002" s="221"/>
      <c r="G1002" s="221"/>
      <c r="H1002" s="221"/>
      <c r="I1002" s="221"/>
      <c r="J1002" s="221"/>
      <c r="K1002" s="221"/>
      <c r="L1002" s="221"/>
      <c r="M1002" s="221"/>
      <c r="N1002" s="221"/>
      <c r="O1002" s="221"/>
      <c r="P1002" s="221"/>
      <c r="Q1002" s="221"/>
      <c r="R1002" s="221"/>
      <c r="S1002" s="221"/>
      <c r="T1002" s="221"/>
      <c r="U1002" s="221"/>
      <c r="V1002" s="221"/>
      <c r="W1002" s="221"/>
      <c r="X1002" s="221"/>
      <c r="Y1002" s="221"/>
      <c r="Z1002" s="221"/>
      <c r="AA1002" s="221"/>
    </row>
    <row r="1003" ht="13.5" customHeight="1">
      <c r="A1003" s="221"/>
      <c r="B1003" s="221"/>
      <c r="C1003" s="221"/>
      <c r="D1003" s="221"/>
      <c r="E1003" s="221"/>
      <c r="F1003" s="221"/>
      <c r="G1003" s="221"/>
      <c r="H1003" s="221"/>
      <c r="I1003" s="221"/>
      <c r="J1003" s="221"/>
      <c r="K1003" s="221"/>
      <c r="L1003" s="221"/>
      <c r="M1003" s="221"/>
      <c r="N1003" s="221"/>
      <c r="O1003" s="221"/>
      <c r="P1003" s="221"/>
      <c r="Q1003" s="221"/>
      <c r="R1003" s="221"/>
      <c r="S1003" s="221"/>
      <c r="T1003" s="221"/>
      <c r="U1003" s="221"/>
      <c r="V1003" s="221"/>
      <c r="W1003" s="221"/>
      <c r="X1003" s="221"/>
      <c r="Y1003" s="221"/>
      <c r="Z1003" s="221"/>
      <c r="AA1003" s="221"/>
    </row>
    <row r="1004" ht="13.5" customHeight="1">
      <c r="A1004" s="221"/>
      <c r="B1004" s="221"/>
      <c r="C1004" s="221"/>
      <c r="D1004" s="221"/>
      <c r="E1004" s="221"/>
      <c r="F1004" s="221"/>
      <c r="G1004" s="221"/>
      <c r="H1004" s="221"/>
      <c r="I1004" s="221"/>
      <c r="J1004" s="221"/>
      <c r="K1004" s="221"/>
      <c r="L1004" s="221"/>
      <c r="M1004" s="221"/>
      <c r="N1004" s="221"/>
      <c r="O1004" s="221"/>
      <c r="P1004" s="221"/>
      <c r="Q1004" s="221"/>
      <c r="R1004" s="221"/>
      <c r="S1004" s="221"/>
      <c r="T1004" s="221"/>
      <c r="U1004" s="221"/>
      <c r="V1004" s="221"/>
      <c r="W1004" s="221"/>
      <c r="X1004" s="221"/>
      <c r="Y1004" s="221"/>
      <c r="Z1004" s="221"/>
      <c r="AA1004" s="221"/>
    </row>
  </sheetData>
  <mergeCells count="5">
    <mergeCell ref="E2:F3"/>
    <mergeCell ref="H2:I3"/>
    <mergeCell ref="K2:L3"/>
    <mergeCell ref="E27:F27"/>
    <mergeCell ref="H27:I27"/>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57"/>
    <col customWidth="1" min="2" max="26" width="20.57"/>
  </cols>
  <sheetData>
    <row r="1" ht="13.5" customHeight="1">
      <c r="A1" s="221"/>
      <c r="B1" s="221"/>
      <c r="C1" s="221"/>
      <c r="D1" s="221"/>
      <c r="E1" s="221"/>
      <c r="F1" s="221"/>
      <c r="G1" s="221"/>
      <c r="H1" s="221"/>
      <c r="I1" s="221"/>
      <c r="J1" s="221"/>
      <c r="K1" s="221"/>
      <c r="L1" s="221"/>
      <c r="M1" s="221"/>
      <c r="N1" s="221"/>
      <c r="O1" s="221"/>
      <c r="P1" s="221"/>
      <c r="Q1" s="221"/>
      <c r="R1" s="221"/>
      <c r="S1" s="221"/>
      <c r="T1" s="221"/>
      <c r="U1" s="221"/>
      <c r="V1" s="221"/>
      <c r="W1" s="221"/>
      <c r="X1" s="221"/>
      <c r="Y1" s="221"/>
      <c r="Z1" s="221"/>
    </row>
    <row r="2" ht="13.5" customHeight="1">
      <c r="A2" s="221"/>
      <c r="B2" s="253" t="s">
        <v>233</v>
      </c>
      <c r="C2" s="254"/>
      <c r="D2" s="255">
        <v>0.0</v>
      </c>
      <c r="E2" s="256">
        <f t="shared" ref="E2:O2" si="1">D2+1</f>
        <v>1</v>
      </c>
      <c r="F2" s="256">
        <f t="shared" si="1"/>
        <v>2</v>
      </c>
      <c r="G2" s="256">
        <f t="shared" si="1"/>
        <v>3</v>
      </c>
      <c r="H2" s="256">
        <f t="shared" si="1"/>
        <v>4</v>
      </c>
      <c r="I2" s="256">
        <f t="shared" si="1"/>
        <v>5</v>
      </c>
      <c r="J2" s="256">
        <f t="shared" si="1"/>
        <v>6</v>
      </c>
      <c r="K2" s="256">
        <f t="shared" si="1"/>
        <v>7</v>
      </c>
      <c r="L2" s="256">
        <f t="shared" si="1"/>
        <v>8</v>
      </c>
      <c r="M2" s="256">
        <f t="shared" si="1"/>
        <v>9</v>
      </c>
      <c r="N2" s="256">
        <f t="shared" si="1"/>
        <v>10</v>
      </c>
      <c r="O2" s="256">
        <f t="shared" si="1"/>
        <v>11</v>
      </c>
      <c r="P2" s="221"/>
      <c r="Q2" s="221"/>
      <c r="R2" s="221"/>
      <c r="S2" s="221"/>
      <c r="T2" s="221"/>
      <c r="U2" s="221"/>
      <c r="V2" s="221"/>
      <c r="W2" s="221"/>
      <c r="X2" s="221"/>
      <c r="Y2" s="221"/>
      <c r="Z2" s="221"/>
    </row>
    <row r="3" ht="13.5" customHeight="1">
      <c r="A3" s="221"/>
      <c r="B3" s="221"/>
      <c r="C3" s="221"/>
      <c r="D3" s="221"/>
      <c r="E3" s="221"/>
      <c r="F3" s="221"/>
      <c r="G3" s="221"/>
      <c r="H3" s="221"/>
      <c r="I3" s="221"/>
      <c r="J3" s="221"/>
      <c r="K3" s="221"/>
      <c r="L3" s="221"/>
      <c r="M3" s="221"/>
      <c r="N3" s="221"/>
      <c r="O3" s="221"/>
      <c r="P3" s="221"/>
      <c r="Q3" s="221"/>
      <c r="R3" s="221"/>
      <c r="S3" s="221"/>
      <c r="T3" s="221"/>
      <c r="U3" s="221"/>
      <c r="V3" s="221"/>
      <c r="W3" s="221"/>
      <c r="X3" s="221"/>
      <c r="Y3" s="221"/>
      <c r="Z3" s="221"/>
    </row>
    <row r="4" ht="13.5" customHeight="1">
      <c r="A4" s="221"/>
      <c r="B4" s="221" t="s">
        <v>234</v>
      </c>
      <c r="C4" s="221"/>
      <c r="D4" s="257"/>
      <c r="E4" s="257">
        <v>0.0</v>
      </c>
      <c r="F4" s="257">
        <v>0.0</v>
      </c>
      <c r="G4" s="257">
        <v>0.0</v>
      </c>
      <c r="H4" s="257">
        <v>0.02</v>
      </c>
      <c r="I4" s="257">
        <v>0.02</v>
      </c>
      <c r="J4" s="257">
        <v>0.02</v>
      </c>
      <c r="K4" s="257">
        <v>0.02</v>
      </c>
      <c r="L4" s="257">
        <v>0.02</v>
      </c>
      <c r="M4" s="257">
        <v>0.02</v>
      </c>
      <c r="N4" s="257">
        <v>0.02</v>
      </c>
      <c r="O4" s="257">
        <v>0.02</v>
      </c>
      <c r="P4" s="221"/>
      <c r="Q4" s="221"/>
      <c r="R4" s="221"/>
      <c r="S4" s="221"/>
      <c r="T4" s="221"/>
      <c r="U4" s="221"/>
      <c r="V4" s="221"/>
      <c r="W4" s="221"/>
      <c r="X4" s="221"/>
      <c r="Y4" s="221"/>
      <c r="Z4" s="221"/>
    </row>
    <row r="5" ht="13.5" customHeight="1">
      <c r="A5" s="221"/>
      <c r="B5" s="221"/>
      <c r="C5" s="258"/>
      <c r="D5" s="258"/>
      <c r="E5" s="258"/>
      <c r="F5" s="258"/>
      <c r="G5" s="221"/>
      <c r="H5" s="221"/>
      <c r="I5" s="221"/>
      <c r="J5" s="258"/>
      <c r="K5" s="258"/>
      <c r="L5" s="258"/>
      <c r="M5" s="258"/>
      <c r="N5" s="258"/>
      <c r="O5" s="258"/>
      <c r="P5" s="221"/>
      <c r="Q5" s="221"/>
      <c r="R5" s="221"/>
      <c r="S5" s="221"/>
      <c r="T5" s="221"/>
      <c r="U5" s="221"/>
      <c r="V5" s="221"/>
      <c r="W5" s="221"/>
      <c r="X5" s="221"/>
      <c r="Y5" s="221"/>
      <c r="Z5" s="221"/>
    </row>
    <row r="6" ht="13.5" customHeight="1">
      <c r="A6" s="221"/>
      <c r="B6" s="258"/>
      <c r="C6" s="258"/>
      <c r="D6" s="258"/>
      <c r="E6" s="259" t="s">
        <v>235</v>
      </c>
      <c r="F6" s="260"/>
      <c r="G6" s="261" t="s">
        <v>236</v>
      </c>
      <c r="H6" s="262"/>
      <c r="I6" s="262"/>
      <c r="J6" s="262"/>
      <c r="K6" s="262"/>
      <c r="L6" s="262"/>
      <c r="M6" s="262"/>
      <c r="N6" s="263"/>
      <c r="O6" s="264"/>
      <c r="P6" s="221"/>
      <c r="Q6" s="221"/>
      <c r="R6" s="221"/>
      <c r="S6" s="221"/>
      <c r="T6" s="221"/>
      <c r="U6" s="221"/>
      <c r="V6" s="221"/>
      <c r="W6" s="221"/>
      <c r="X6" s="221"/>
      <c r="Y6" s="221"/>
      <c r="Z6" s="221"/>
    </row>
    <row r="7" ht="13.5" customHeight="1">
      <c r="A7" s="221"/>
      <c r="B7" s="221"/>
      <c r="C7" s="221"/>
      <c r="D7" s="221"/>
      <c r="E7" s="221"/>
      <c r="F7" s="221"/>
      <c r="G7" s="221"/>
      <c r="H7" s="221"/>
      <c r="I7" s="221"/>
      <c r="J7" s="221"/>
      <c r="K7" s="221"/>
      <c r="L7" s="221"/>
      <c r="M7" s="221"/>
      <c r="N7" s="221"/>
      <c r="O7" s="221"/>
      <c r="P7" s="221"/>
      <c r="Q7" s="221"/>
      <c r="R7" s="221"/>
      <c r="S7" s="221"/>
      <c r="T7" s="221"/>
      <c r="U7" s="221"/>
      <c r="V7" s="221"/>
      <c r="W7" s="221"/>
      <c r="X7" s="221"/>
      <c r="Y7" s="221"/>
      <c r="Z7" s="221"/>
    </row>
    <row r="8" ht="13.5" customHeight="1">
      <c r="A8" s="221"/>
      <c r="B8" s="221" t="s">
        <v>202</v>
      </c>
      <c r="C8" s="221"/>
      <c r="D8" s="221"/>
      <c r="E8" s="221">
        <v>0.0</v>
      </c>
      <c r="F8" s="221">
        <v>0.0</v>
      </c>
      <c r="G8" s="230">
        <f>YOC!H5</f>
        <v>1312500</v>
      </c>
      <c r="H8" s="227">
        <f t="shared" ref="H8:O8" si="2">G8*(1+H$4)</f>
        <v>1338750</v>
      </c>
      <c r="I8" s="227">
        <f t="shared" si="2"/>
        <v>1365525</v>
      </c>
      <c r="J8" s="227">
        <f t="shared" si="2"/>
        <v>1392835.5</v>
      </c>
      <c r="K8" s="227">
        <f t="shared" si="2"/>
        <v>1420692.21</v>
      </c>
      <c r="L8" s="227">
        <f t="shared" si="2"/>
        <v>1449106.054</v>
      </c>
      <c r="M8" s="227">
        <f t="shared" si="2"/>
        <v>1478088.175</v>
      </c>
      <c r="N8" s="227">
        <f t="shared" si="2"/>
        <v>1507649.939</v>
      </c>
      <c r="O8" s="227">
        <f t="shared" si="2"/>
        <v>1537802.938</v>
      </c>
      <c r="P8" s="221"/>
      <c r="Q8" s="221"/>
      <c r="R8" s="221"/>
      <c r="S8" s="221"/>
      <c r="T8" s="221"/>
      <c r="U8" s="221"/>
      <c r="V8" s="221"/>
      <c r="W8" s="221"/>
      <c r="X8" s="221"/>
      <c r="Y8" s="221"/>
      <c r="Z8" s="221"/>
    </row>
    <row r="9" ht="13.5" customHeight="1">
      <c r="A9" s="221"/>
      <c r="B9" s="221" t="s">
        <v>203</v>
      </c>
      <c r="C9" s="221"/>
      <c r="D9" s="221"/>
      <c r="E9" s="221">
        <v>0.0</v>
      </c>
      <c r="F9" s="221">
        <v>0.0</v>
      </c>
      <c r="G9" s="230">
        <f>YOC!H6</f>
        <v>11375000</v>
      </c>
      <c r="H9" s="227">
        <f t="shared" ref="H9:O9" si="3">G9*(1+H$4)</f>
        <v>11602500</v>
      </c>
      <c r="I9" s="227">
        <f t="shared" si="3"/>
        <v>11834550</v>
      </c>
      <c r="J9" s="227">
        <f t="shared" si="3"/>
        <v>12071241</v>
      </c>
      <c r="K9" s="227">
        <f t="shared" si="3"/>
        <v>12312665.82</v>
      </c>
      <c r="L9" s="227">
        <f t="shared" si="3"/>
        <v>12558919.14</v>
      </c>
      <c r="M9" s="227">
        <f t="shared" si="3"/>
        <v>12810097.52</v>
      </c>
      <c r="N9" s="227">
        <f t="shared" si="3"/>
        <v>13066299.47</v>
      </c>
      <c r="O9" s="227">
        <f t="shared" si="3"/>
        <v>13327625.46</v>
      </c>
      <c r="P9" s="221"/>
      <c r="Q9" s="221"/>
      <c r="R9" s="221"/>
      <c r="S9" s="221"/>
      <c r="T9" s="221"/>
      <c r="U9" s="221"/>
      <c r="V9" s="221"/>
      <c r="W9" s="221"/>
      <c r="X9" s="221"/>
      <c r="Y9" s="221"/>
      <c r="Z9" s="221"/>
    </row>
    <row r="10" ht="13.5" customHeight="1">
      <c r="A10" s="221"/>
      <c r="B10" s="221" t="s">
        <v>204</v>
      </c>
      <c r="C10" s="221"/>
      <c r="D10" s="221"/>
      <c r="E10" s="221">
        <v>0.0</v>
      </c>
      <c r="F10" s="221">
        <v>0.0</v>
      </c>
      <c r="G10" s="230">
        <f>YOC!H7</f>
        <v>3500000</v>
      </c>
      <c r="H10" s="227">
        <f t="shared" ref="H10:O10" si="4">G10*(1+H$4)</f>
        <v>3570000</v>
      </c>
      <c r="I10" s="227">
        <f t="shared" si="4"/>
        <v>3641400</v>
      </c>
      <c r="J10" s="227">
        <f t="shared" si="4"/>
        <v>3714228</v>
      </c>
      <c r="K10" s="227">
        <f t="shared" si="4"/>
        <v>3788512.56</v>
      </c>
      <c r="L10" s="227">
        <f t="shared" si="4"/>
        <v>3864282.811</v>
      </c>
      <c r="M10" s="227">
        <f t="shared" si="4"/>
        <v>3941568.467</v>
      </c>
      <c r="N10" s="227">
        <f t="shared" si="4"/>
        <v>4020399.837</v>
      </c>
      <c r="O10" s="227">
        <f t="shared" si="4"/>
        <v>4100807.834</v>
      </c>
      <c r="P10" s="221"/>
      <c r="Q10" s="221"/>
      <c r="R10" s="221"/>
      <c r="S10" s="221"/>
      <c r="T10" s="221"/>
      <c r="U10" s="221"/>
      <c r="V10" s="221"/>
      <c r="W10" s="221"/>
      <c r="X10" s="221"/>
      <c r="Y10" s="221"/>
      <c r="Z10" s="221"/>
    </row>
    <row r="11" ht="13.5" customHeight="1">
      <c r="A11" s="221"/>
      <c r="B11" s="221" t="s">
        <v>205</v>
      </c>
      <c r="C11" s="221"/>
      <c r="D11" s="221"/>
      <c r="E11" s="221">
        <v>0.0</v>
      </c>
      <c r="F11" s="221">
        <v>0.0</v>
      </c>
      <c r="G11" s="230">
        <f>YOC!H8</f>
        <v>1312500</v>
      </c>
      <c r="H11" s="227">
        <f t="shared" ref="H11:O11" si="5">G11*(1+H$4)</f>
        <v>1338750</v>
      </c>
      <c r="I11" s="227">
        <f t="shared" si="5"/>
        <v>1365525</v>
      </c>
      <c r="J11" s="227">
        <f t="shared" si="5"/>
        <v>1392835.5</v>
      </c>
      <c r="K11" s="227">
        <f t="shared" si="5"/>
        <v>1420692.21</v>
      </c>
      <c r="L11" s="227">
        <f t="shared" si="5"/>
        <v>1449106.054</v>
      </c>
      <c r="M11" s="227">
        <f t="shared" si="5"/>
        <v>1478088.175</v>
      </c>
      <c r="N11" s="227">
        <f t="shared" si="5"/>
        <v>1507649.939</v>
      </c>
      <c r="O11" s="227">
        <f t="shared" si="5"/>
        <v>1537802.938</v>
      </c>
      <c r="P11" s="221"/>
      <c r="Q11" s="221"/>
      <c r="R11" s="221"/>
      <c r="S11" s="221"/>
      <c r="T11" s="221"/>
      <c r="U11" s="221"/>
      <c r="V11" s="221"/>
      <c r="W11" s="221"/>
      <c r="X11" s="221"/>
      <c r="Y11" s="221"/>
      <c r="Z11" s="221"/>
    </row>
    <row r="12" ht="13.5" customHeight="1">
      <c r="A12" s="221"/>
      <c r="B12" s="221" t="s">
        <v>206</v>
      </c>
      <c r="C12" s="221"/>
      <c r="D12" s="221"/>
      <c r="E12" s="221">
        <v>0.0</v>
      </c>
      <c r="F12" s="221">
        <v>0.0</v>
      </c>
      <c r="G12" s="230">
        <f>YOC!H9</f>
        <v>1312500</v>
      </c>
      <c r="H12" s="227">
        <f t="shared" ref="H12:O12" si="6">G12*(1+H$4)</f>
        <v>1338750</v>
      </c>
      <c r="I12" s="227">
        <f t="shared" si="6"/>
        <v>1365525</v>
      </c>
      <c r="J12" s="227">
        <f t="shared" si="6"/>
        <v>1392835.5</v>
      </c>
      <c r="K12" s="227">
        <f t="shared" si="6"/>
        <v>1420692.21</v>
      </c>
      <c r="L12" s="227">
        <f t="shared" si="6"/>
        <v>1449106.054</v>
      </c>
      <c r="M12" s="227">
        <f t="shared" si="6"/>
        <v>1478088.175</v>
      </c>
      <c r="N12" s="227">
        <f t="shared" si="6"/>
        <v>1507649.939</v>
      </c>
      <c r="O12" s="227">
        <f t="shared" si="6"/>
        <v>1537802.938</v>
      </c>
      <c r="P12" s="221"/>
      <c r="Q12" s="221"/>
      <c r="R12" s="221"/>
      <c r="S12" s="221"/>
      <c r="T12" s="221"/>
      <c r="U12" s="221"/>
      <c r="V12" s="221"/>
      <c r="W12" s="221"/>
      <c r="X12" s="221"/>
      <c r="Y12" s="221"/>
      <c r="Z12" s="221"/>
    </row>
    <row r="13" ht="13.5" customHeight="1">
      <c r="A13" s="221"/>
      <c r="B13" s="221" t="s">
        <v>207</v>
      </c>
      <c r="C13" s="221"/>
      <c r="D13" s="221"/>
      <c r="E13" s="221">
        <v>0.0</v>
      </c>
      <c r="F13" s="221">
        <v>0.0</v>
      </c>
      <c r="G13" s="230">
        <f>YOC!H10</f>
        <v>1312500</v>
      </c>
      <c r="H13" s="227">
        <f t="shared" ref="H13:O13" si="7">G13*(1+H$4)</f>
        <v>1338750</v>
      </c>
      <c r="I13" s="227">
        <f t="shared" si="7"/>
        <v>1365525</v>
      </c>
      <c r="J13" s="227">
        <f t="shared" si="7"/>
        <v>1392835.5</v>
      </c>
      <c r="K13" s="227">
        <f t="shared" si="7"/>
        <v>1420692.21</v>
      </c>
      <c r="L13" s="227">
        <f t="shared" si="7"/>
        <v>1449106.054</v>
      </c>
      <c r="M13" s="227">
        <f t="shared" si="7"/>
        <v>1478088.175</v>
      </c>
      <c r="N13" s="227">
        <f t="shared" si="7"/>
        <v>1507649.939</v>
      </c>
      <c r="O13" s="227">
        <f t="shared" si="7"/>
        <v>1537802.938</v>
      </c>
      <c r="P13" s="221"/>
      <c r="Q13" s="221"/>
      <c r="R13" s="221"/>
      <c r="S13" s="221"/>
      <c r="T13" s="221"/>
      <c r="U13" s="221"/>
      <c r="V13" s="221"/>
      <c r="W13" s="221"/>
      <c r="X13" s="221"/>
      <c r="Y13" s="221"/>
      <c r="Z13" s="221"/>
    </row>
    <row r="14" ht="13.5" customHeight="1">
      <c r="A14" s="221"/>
      <c r="B14" s="221" t="s">
        <v>237</v>
      </c>
      <c r="C14" s="221"/>
      <c r="D14" s="221"/>
      <c r="E14" s="221"/>
      <c r="F14" s="221"/>
      <c r="G14" s="227"/>
      <c r="H14" s="227">
        <f t="shared" ref="H14:O14" si="8">H19-G19</f>
        <v>-107843.75</v>
      </c>
      <c r="I14" s="227">
        <f t="shared" si="8"/>
        <v>-110000.625</v>
      </c>
      <c r="J14" s="227">
        <f t="shared" si="8"/>
        <v>-112200.6375</v>
      </c>
      <c r="K14" s="227">
        <f t="shared" si="8"/>
        <v>-114444.6503</v>
      </c>
      <c r="L14" s="227">
        <f t="shared" si="8"/>
        <v>-116733.5433</v>
      </c>
      <c r="M14" s="227">
        <f t="shared" si="8"/>
        <v>-119068.2141</v>
      </c>
      <c r="N14" s="227">
        <f t="shared" si="8"/>
        <v>-121449.5784</v>
      </c>
      <c r="O14" s="227">
        <f t="shared" si="8"/>
        <v>-123878.57</v>
      </c>
      <c r="P14" s="221"/>
      <c r="Q14" s="221"/>
      <c r="R14" s="221"/>
      <c r="S14" s="221"/>
      <c r="T14" s="221"/>
      <c r="U14" s="221"/>
      <c r="V14" s="221"/>
      <c r="W14" s="221"/>
      <c r="X14" s="221"/>
      <c r="Y14" s="221"/>
      <c r="Z14" s="221"/>
    </row>
    <row r="15" ht="13.5" customHeight="1">
      <c r="A15" s="221"/>
      <c r="B15" s="221" t="s">
        <v>209</v>
      </c>
      <c r="C15" s="265">
        <f>YOC!C13</f>
        <v>0.15</v>
      </c>
      <c r="D15" s="221"/>
      <c r="E15" s="221"/>
      <c r="F15" s="221"/>
      <c r="G15" s="227">
        <f t="shared" ref="G15:O15" si="9">SUM(G8:G13)*-$C$15</f>
        <v>-3018750</v>
      </c>
      <c r="H15" s="227">
        <f t="shared" si="9"/>
        <v>-3079125</v>
      </c>
      <c r="I15" s="227">
        <f t="shared" si="9"/>
        <v>-3140707.5</v>
      </c>
      <c r="J15" s="227">
        <f t="shared" si="9"/>
        <v>-3203521.65</v>
      </c>
      <c r="K15" s="227">
        <f t="shared" si="9"/>
        <v>-3267592.083</v>
      </c>
      <c r="L15" s="227">
        <f t="shared" si="9"/>
        <v>-3332943.925</v>
      </c>
      <c r="M15" s="227">
        <f t="shared" si="9"/>
        <v>-3399602.803</v>
      </c>
      <c r="N15" s="227">
        <f t="shared" si="9"/>
        <v>-3467594.859</v>
      </c>
      <c r="O15" s="227">
        <f t="shared" si="9"/>
        <v>-3536946.756</v>
      </c>
      <c r="P15" s="221"/>
      <c r="Q15" s="221"/>
      <c r="R15" s="221"/>
      <c r="S15" s="221"/>
      <c r="T15" s="221"/>
      <c r="U15" s="221"/>
      <c r="V15" s="221"/>
      <c r="W15" s="221"/>
      <c r="X15" s="221"/>
      <c r="Y15" s="221"/>
      <c r="Z15" s="221"/>
    </row>
    <row r="16" ht="13.5" customHeight="1">
      <c r="A16" s="221"/>
      <c r="B16" s="234" t="s">
        <v>210</v>
      </c>
      <c r="C16" s="266"/>
      <c r="D16" s="234"/>
      <c r="E16" s="234"/>
      <c r="F16" s="234"/>
      <c r="G16" s="267">
        <f t="shared" ref="G16:O16" si="10">SUM(G8:G15)</f>
        <v>17106250</v>
      </c>
      <c r="H16" s="267">
        <f t="shared" si="10"/>
        <v>17340531.25</v>
      </c>
      <c r="I16" s="267">
        <f t="shared" si="10"/>
        <v>17687341.88</v>
      </c>
      <c r="J16" s="267">
        <f t="shared" si="10"/>
        <v>18041088.71</v>
      </c>
      <c r="K16" s="267">
        <f t="shared" si="10"/>
        <v>18401910.49</v>
      </c>
      <c r="L16" s="267">
        <f t="shared" si="10"/>
        <v>18769948.7</v>
      </c>
      <c r="M16" s="267">
        <f t="shared" si="10"/>
        <v>19145347.67</v>
      </c>
      <c r="N16" s="267">
        <f t="shared" si="10"/>
        <v>19528254.62</v>
      </c>
      <c r="O16" s="267">
        <f t="shared" si="10"/>
        <v>19918819.72</v>
      </c>
      <c r="P16" s="221"/>
      <c r="Q16" s="221"/>
      <c r="R16" s="221"/>
      <c r="S16" s="221"/>
      <c r="T16" s="221"/>
      <c r="U16" s="221"/>
      <c r="V16" s="221"/>
      <c r="W16" s="221"/>
      <c r="X16" s="221"/>
      <c r="Y16" s="221"/>
      <c r="Z16" s="221"/>
    </row>
    <row r="17" ht="13.5" customHeight="1">
      <c r="A17" s="221"/>
      <c r="B17" s="221" t="s">
        <v>211</v>
      </c>
      <c r="C17" s="268">
        <f>YOC!H15</f>
        <v>-241074.9927</v>
      </c>
      <c r="D17" s="221"/>
      <c r="E17" s="221"/>
      <c r="F17" s="221"/>
      <c r="G17" s="227">
        <f>$C$17</f>
        <v>-241074.9927</v>
      </c>
      <c r="H17" s="227">
        <f t="shared" ref="H17:O17" si="11">G17*(1+H4)</f>
        <v>-245896.4926</v>
      </c>
      <c r="I17" s="227">
        <f t="shared" si="11"/>
        <v>-250814.4224</v>
      </c>
      <c r="J17" s="227">
        <f t="shared" si="11"/>
        <v>-255830.7109</v>
      </c>
      <c r="K17" s="227">
        <f t="shared" si="11"/>
        <v>-260947.3251</v>
      </c>
      <c r="L17" s="227">
        <f t="shared" si="11"/>
        <v>-266166.2716</v>
      </c>
      <c r="M17" s="227">
        <f t="shared" si="11"/>
        <v>-271489.597</v>
      </c>
      <c r="N17" s="227">
        <f t="shared" si="11"/>
        <v>-276919.3889</v>
      </c>
      <c r="O17" s="227">
        <f t="shared" si="11"/>
        <v>-282457.7767</v>
      </c>
      <c r="P17" s="221"/>
      <c r="Q17" s="221"/>
      <c r="R17" s="221"/>
      <c r="S17" s="221"/>
      <c r="T17" s="221"/>
      <c r="U17" s="221"/>
      <c r="V17" s="221"/>
      <c r="W17" s="221"/>
      <c r="X17" s="221"/>
      <c r="Y17" s="221"/>
      <c r="Z17" s="221"/>
    </row>
    <row r="18" ht="13.5" customHeight="1">
      <c r="A18" s="221"/>
      <c r="B18" s="221" t="s">
        <v>212</v>
      </c>
      <c r="C18" s="265">
        <f>YOC!C16</f>
        <v>0.03</v>
      </c>
      <c r="D18" s="221"/>
      <c r="E18" s="221"/>
      <c r="F18" s="221"/>
      <c r="G18" s="227">
        <f t="shared" ref="G18:O18" si="12">G16*-$C$18</f>
        <v>-513187.5</v>
      </c>
      <c r="H18" s="227">
        <f t="shared" si="12"/>
        <v>-520215.9375</v>
      </c>
      <c r="I18" s="227">
        <f t="shared" si="12"/>
        <v>-530620.2563</v>
      </c>
      <c r="J18" s="227">
        <f t="shared" si="12"/>
        <v>-541232.6614</v>
      </c>
      <c r="K18" s="227">
        <f t="shared" si="12"/>
        <v>-552057.3146</v>
      </c>
      <c r="L18" s="227">
        <f t="shared" si="12"/>
        <v>-563098.4609</v>
      </c>
      <c r="M18" s="227">
        <f t="shared" si="12"/>
        <v>-574360.4301</v>
      </c>
      <c r="N18" s="227">
        <f t="shared" si="12"/>
        <v>-585847.6387</v>
      </c>
      <c r="O18" s="227">
        <f t="shared" si="12"/>
        <v>-597564.5915</v>
      </c>
      <c r="P18" s="221"/>
      <c r="Q18" s="221"/>
      <c r="R18" s="221"/>
      <c r="S18" s="221"/>
      <c r="T18" s="221"/>
      <c r="U18" s="221"/>
      <c r="V18" s="221"/>
      <c r="W18" s="221"/>
      <c r="X18" s="221"/>
      <c r="Y18" s="221"/>
      <c r="Z18" s="221"/>
    </row>
    <row r="19" ht="13.5" customHeight="1">
      <c r="A19" s="221"/>
      <c r="B19" s="221" t="s">
        <v>213</v>
      </c>
      <c r="C19" s="265">
        <f>YOC!C17</f>
        <v>0.25</v>
      </c>
      <c r="D19" s="221"/>
      <c r="E19" s="221"/>
      <c r="F19" s="221"/>
      <c r="G19" s="227">
        <f t="shared" ref="G19:O19" si="13">G24*-$C$19</f>
        <v>-5392187.5</v>
      </c>
      <c r="H19" s="227">
        <f t="shared" si="13"/>
        <v>-5500031.25</v>
      </c>
      <c r="I19" s="227">
        <f t="shared" si="13"/>
        <v>-5610031.875</v>
      </c>
      <c r="J19" s="227">
        <f t="shared" si="13"/>
        <v>-5722232.513</v>
      </c>
      <c r="K19" s="227">
        <f t="shared" si="13"/>
        <v>-5836677.163</v>
      </c>
      <c r="L19" s="227">
        <f t="shared" si="13"/>
        <v>-5953410.706</v>
      </c>
      <c r="M19" s="227">
        <f t="shared" si="13"/>
        <v>-6072478.92</v>
      </c>
      <c r="N19" s="227">
        <f t="shared" si="13"/>
        <v>-6193928.499</v>
      </c>
      <c r="O19" s="227">
        <f t="shared" si="13"/>
        <v>-6317807.068</v>
      </c>
      <c r="P19" s="221"/>
      <c r="Q19" s="221"/>
      <c r="R19" s="221"/>
      <c r="S19" s="221"/>
      <c r="T19" s="221"/>
      <c r="U19" s="221"/>
      <c r="V19" s="221"/>
      <c r="W19" s="221"/>
      <c r="X19" s="221"/>
      <c r="Y19" s="221"/>
      <c r="Z19" s="221"/>
    </row>
    <row r="20" ht="13.5" customHeight="1">
      <c r="A20" s="221"/>
      <c r="B20" s="234" t="s">
        <v>238</v>
      </c>
      <c r="C20" s="234"/>
      <c r="D20" s="234"/>
      <c r="E20" s="234"/>
      <c r="F20" s="234"/>
      <c r="G20" s="267">
        <f t="shared" ref="G20:O20" si="14">SUM(G16:G19)</f>
        <v>10959800.01</v>
      </c>
      <c r="H20" s="267">
        <f t="shared" si="14"/>
        <v>11074387.57</v>
      </c>
      <c r="I20" s="267">
        <f t="shared" si="14"/>
        <v>11295875.32</v>
      </c>
      <c r="J20" s="267">
        <f t="shared" si="14"/>
        <v>11521792.83</v>
      </c>
      <c r="K20" s="267">
        <f t="shared" si="14"/>
        <v>11752228.68</v>
      </c>
      <c r="L20" s="267">
        <f t="shared" si="14"/>
        <v>11987273.26</v>
      </c>
      <c r="M20" s="267">
        <f t="shared" si="14"/>
        <v>12227018.72</v>
      </c>
      <c r="N20" s="267">
        <f t="shared" si="14"/>
        <v>12471559.1</v>
      </c>
      <c r="O20" s="267">
        <f t="shared" si="14"/>
        <v>12720990.28</v>
      </c>
      <c r="P20" s="221"/>
      <c r="Q20" s="221"/>
      <c r="R20" s="221"/>
      <c r="S20" s="221"/>
      <c r="T20" s="221"/>
      <c r="U20" s="221"/>
      <c r="V20" s="221"/>
      <c r="W20" s="221"/>
      <c r="X20" s="221"/>
      <c r="Y20" s="221"/>
      <c r="Z20" s="221"/>
    </row>
    <row r="21" ht="13.5" customHeight="1">
      <c r="A21" s="221"/>
      <c r="B21" s="221" t="s">
        <v>239</v>
      </c>
      <c r="C21" s="237">
        <v>0.04</v>
      </c>
      <c r="D21" s="221"/>
      <c r="E21" s="221"/>
      <c r="F21" s="221"/>
      <c r="G21" s="227">
        <f>YOC!$E$37*-$C$21</f>
        <v>-787500</v>
      </c>
      <c r="H21" s="227">
        <f>YOC!$E$37*-$C$21</f>
        <v>-787500</v>
      </c>
      <c r="I21" s="227">
        <f>YOC!$E$37*-$C$21</f>
        <v>-787500</v>
      </c>
      <c r="J21" s="227">
        <f>YOC!$E$37*-$C$21</f>
        <v>-787500</v>
      </c>
      <c r="K21" s="227">
        <f>YOC!$E$37*-$C$21</f>
        <v>-787500</v>
      </c>
      <c r="L21" s="227">
        <f>YOC!$E$37*-$C$21</f>
        <v>-787500</v>
      </c>
      <c r="M21" s="227">
        <f>YOC!$E$37*-$C$21</f>
        <v>-787500</v>
      </c>
      <c r="N21" s="227">
        <f>YOC!$E$37*-$C$21</f>
        <v>-787500</v>
      </c>
      <c r="O21" s="227">
        <f>YOC!$E$37*-$C$21</f>
        <v>-787500</v>
      </c>
      <c r="P21" s="221"/>
      <c r="Q21" s="221"/>
      <c r="R21" s="221"/>
      <c r="S21" s="221"/>
      <c r="T21" s="221"/>
      <c r="U21" s="221"/>
      <c r="V21" s="221"/>
      <c r="W21" s="221"/>
      <c r="X21" s="221"/>
      <c r="Y21" s="221"/>
      <c r="Z21" s="221"/>
    </row>
    <row r="22" ht="13.5" customHeight="1">
      <c r="A22" s="221"/>
      <c r="B22" s="234" t="s">
        <v>240</v>
      </c>
      <c r="C22" s="234"/>
      <c r="D22" s="234"/>
      <c r="E22" s="234"/>
      <c r="F22" s="234"/>
      <c r="G22" s="267">
        <f t="shared" ref="G22:O22" si="15">SUM(G20:G21)</f>
        <v>10172300.01</v>
      </c>
      <c r="H22" s="267">
        <f t="shared" si="15"/>
        <v>10286887.57</v>
      </c>
      <c r="I22" s="267">
        <f t="shared" si="15"/>
        <v>10508375.32</v>
      </c>
      <c r="J22" s="267">
        <f t="shared" si="15"/>
        <v>10734292.83</v>
      </c>
      <c r="K22" s="267">
        <f t="shared" si="15"/>
        <v>10964728.68</v>
      </c>
      <c r="L22" s="267">
        <f t="shared" si="15"/>
        <v>11199773.26</v>
      </c>
      <c r="M22" s="267">
        <f t="shared" si="15"/>
        <v>11439518.72</v>
      </c>
      <c r="N22" s="267">
        <f t="shared" si="15"/>
        <v>11684059.1</v>
      </c>
      <c r="O22" s="267">
        <f t="shared" si="15"/>
        <v>11933490.28</v>
      </c>
      <c r="P22" s="221"/>
      <c r="Q22" s="221"/>
      <c r="R22" s="221"/>
      <c r="S22" s="221"/>
      <c r="T22" s="221"/>
      <c r="U22" s="221"/>
      <c r="V22" s="221"/>
      <c r="W22" s="221"/>
      <c r="X22" s="221"/>
      <c r="Y22" s="221"/>
      <c r="Z22" s="221"/>
    </row>
    <row r="23" ht="13.5" customHeight="1">
      <c r="A23" s="221"/>
      <c r="B23" s="221"/>
      <c r="C23" s="221"/>
      <c r="D23" s="221"/>
      <c r="E23" s="221"/>
      <c r="F23" s="221"/>
      <c r="G23" s="227"/>
      <c r="H23" s="227"/>
      <c r="I23" s="227"/>
      <c r="J23" s="227"/>
      <c r="K23" s="227"/>
      <c r="L23" s="227"/>
      <c r="M23" s="227"/>
      <c r="N23" s="227"/>
      <c r="O23" s="227"/>
      <c r="P23" s="221"/>
      <c r="Q23" s="221"/>
      <c r="R23" s="221"/>
      <c r="S23" s="221"/>
      <c r="T23" s="221"/>
      <c r="U23" s="221"/>
      <c r="V23" s="221"/>
      <c r="W23" s="221"/>
      <c r="X23" s="221"/>
      <c r="Y23" s="221"/>
      <c r="Z23" s="221"/>
    </row>
    <row r="24" ht="13.5" customHeight="1">
      <c r="A24" s="221"/>
      <c r="B24" s="221"/>
      <c r="C24" s="221"/>
      <c r="D24" s="221"/>
      <c r="E24" s="221"/>
      <c r="F24" s="221"/>
      <c r="G24" s="226">
        <v>2.156875E7</v>
      </c>
      <c r="H24" s="226">
        <v>2.2000125E7</v>
      </c>
      <c r="I24" s="226">
        <v>2.24401275E7</v>
      </c>
      <c r="J24" s="226">
        <v>2.288893005E7</v>
      </c>
      <c r="K24" s="226">
        <v>2.3346708651E7</v>
      </c>
      <c r="L24" s="226">
        <v>2.381364282402E7</v>
      </c>
      <c r="M24" s="226">
        <v>2.4289915680500403E7</v>
      </c>
      <c r="N24" s="226">
        <v>2.4775713994110413E7</v>
      </c>
      <c r="O24" s="226">
        <v>2.527122827399262E7</v>
      </c>
      <c r="P24" s="221"/>
      <c r="Q24" s="221"/>
      <c r="R24" s="221"/>
      <c r="S24" s="221"/>
      <c r="T24" s="221"/>
      <c r="U24" s="221"/>
      <c r="V24" s="221"/>
      <c r="W24" s="221"/>
      <c r="X24" s="221"/>
      <c r="Y24" s="221"/>
      <c r="Z24" s="221"/>
    </row>
    <row r="25" ht="13.5" customHeight="1">
      <c r="A25" s="221"/>
      <c r="B25" s="221"/>
      <c r="C25" s="221"/>
      <c r="D25" s="221"/>
      <c r="E25" s="221"/>
      <c r="F25" s="221"/>
      <c r="G25" s="221"/>
      <c r="H25" s="221"/>
      <c r="I25" s="221"/>
      <c r="J25" s="221"/>
      <c r="K25" s="221"/>
      <c r="L25" s="221"/>
      <c r="M25" s="221"/>
      <c r="N25" s="221"/>
      <c r="O25" s="221"/>
      <c r="P25" s="221"/>
      <c r="Q25" s="221"/>
      <c r="R25" s="221"/>
      <c r="S25" s="221"/>
      <c r="T25" s="221"/>
      <c r="U25" s="221"/>
      <c r="V25" s="221"/>
      <c r="W25" s="221"/>
      <c r="X25" s="221"/>
      <c r="Y25" s="221"/>
      <c r="Z25" s="221"/>
    </row>
    <row r="26" ht="13.5" customHeight="1">
      <c r="A26" s="221"/>
      <c r="B26" s="269" t="s">
        <v>241</v>
      </c>
      <c r="C26" s="269"/>
      <c r="D26" s="269"/>
      <c r="E26" s="269"/>
      <c r="F26" s="270"/>
      <c r="G26" s="270">
        <f t="shared" ref="G26:O26" si="16">G20/$D$32</f>
        <v>0.2783441272</v>
      </c>
      <c r="H26" s="270">
        <f t="shared" si="16"/>
        <v>0.2812542875</v>
      </c>
      <c r="I26" s="270">
        <f t="shared" si="16"/>
        <v>0.2868793732</v>
      </c>
      <c r="J26" s="270">
        <f t="shared" si="16"/>
        <v>0.2926169607</v>
      </c>
      <c r="K26" s="270">
        <f t="shared" si="16"/>
        <v>0.2984692999</v>
      </c>
      <c r="L26" s="270">
        <f t="shared" si="16"/>
        <v>0.3044386859</v>
      </c>
      <c r="M26" s="270">
        <f t="shared" si="16"/>
        <v>0.3105274596</v>
      </c>
      <c r="N26" s="270">
        <f t="shared" si="16"/>
        <v>0.3167380088</v>
      </c>
      <c r="O26" s="270">
        <f t="shared" si="16"/>
        <v>0.323072769</v>
      </c>
      <c r="P26" s="221"/>
      <c r="Q26" s="221"/>
      <c r="R26" s="221"/>
      <c r="S26" s="221"/>
      <c r="T26" s="221"/>
      <c r="U26" s="221"/>
      <c r="V26" s="221"/>
      <c r="W26" s="221"/>
      <c r="X26" s="221"/>
      <c r="Y26" s="221"/>
      <c r="Z26" s="221"/>
    </row>
    <row r="27" ht="13.5" customHeight="1">
      <c r="A27" s="221"/>
      <c r="B27" s="269" t="s">
        <v>242</v>
      </c>
      <c r="C27" s="269"/>
      <c r="D27" s="269"/>
      <c r="E27" s="269"/>
      <c r="F27" s="270"/>
      <c r="G27" s="270">
        <f t="shared" ref="G27:O27" si="17">G22/$D$32</f>
        <v>0.2583441272</v>
      </c>
      <c r="H27" s="270">
        <f t="shared" si="17"/>
        <v>0.2612542875</v>
      </c>
      <c r="I27" s="270">
        <f t="shared" si="17"/>
        <v>0.2668793732</v>
      </c>
      <c r="J27" s="270">
        <f t="shared" si="17"/>
        <v>0.2726169607</v>
      </c>
      <c r="K27" s="270">
        <f t="shared" si="17"/>
        <v>0.2784692999</v>
      </c>
      <c r="L27" s="270">
        <f t="shared" si="17"/>
        <v>0.2844386859</v>
      </c>
      <c r="M27" s="270">
        <f t="shared" si="17"/>
        <v>0.2905274596</v>
      </c>
      <c r="N27" s="270">
        <f t="shared" si="17"/>
        <v>0.2967380088</v>
      </c>
      <c r="O27" s="270">
        <f t="shared" si="17"/>
        <v>0.303072769</v>
      </c>
      <c r="P27" s="221"/>
      <c r="Q27" s="221"/>
      <c r="R27" s="221"/>
      <c r="S27" s="221"/>
      <c r="T27" s="221"/>
      <c r="U27" s="221"/>
      <c r="V27" s="221"/>
      <c r="W27" s="221"/>
      <c r="X27" s="221"/>
      <c r="Y27" s="221"/>
      <c r="Z27" s="221"/>
    </row>
    <row r="28" ht="13.5" customHeight="1">
      <c r="A28" s="221"/>
      <c r="B28" s="221"/>
      <c r="C28" s="221"/>
      <c r="D28" s="221"/>
      <c r="E28" s="221"/>
      <c r="F28" s="221"/>
      <c r="G28" s="221"/>
      <c r="H28" s="221"/>
      <c r="I28" s="221"/>
      <c r="J28" s="221"/>
      <c r="K28" s="221"/>
      <c r="L28" s="221"/>
      <c r="M28" s="221"/>
      <c r="N28" s="221"/>
      <c r="O28" s="221"/>
      <c r="P28" s="221"/>
      <c r="Q28" s="221"/>
      <c r="R28" s="221"/>
      <c r="S28" s="221"/>
      <c r="T28" s="221"/>
      <c r="U28" s="221"/>
      <c r="V28" s="221"/>
      <c r="W28" s="221"/>
      <c r="X28" s="221"/>
      <c r="Y28" s="221"/>
      <c r="Z28" s="221"/>
    </row>
    <row r="29" ht="13.5" customHeight="1">
      <c r="A29" s="221"/>
      <c r="B29" s="253"/>
      <c r="C29" s="253"/>
      <c r="D29" s="253"/>
      <c r="E29" s="253"/>
      <c r="F29" s="253"/>
      <c r="G29" s="253"/>
      <c r="H29" s="253"/>
      <c r="I29" s="253"/>
      <c r="J29" s="253"/>
      <c r="K29" s="253"/>
      <c r="L29" s="253"/>
      <c r="M29" s="253"/>
      <c r="N29" s="253"/>
      <c r="O29" s="253"/>
      <c r="P29" s="221"/>
      <c r="Q29" s="221"/>
      <c r="R29" s="221"/>
      <c r="S29" s="221"/>
      <c r="T29" s="221"/>
      <c r="U29" s="221"/>
      <c r="V29" s="221"/>
      <c r="W29" s="221"/>
      <c r="X29" s="221"/>
      <c r="Y29" s="221"/>
      <c r="Z29" s="221"/>
    </row>
    <row r="30" ht="13.5" customHeight="1">
      <c r="A30" s="221"/>
      <c r="B30" s="253" t="s">
        <v>243</v>
      </c>
      <c r="C30" s="253"/>
      <c r="D30" s="253"/>
      <c r="E30" s="253"/>
      <c r="F30" s="253"/>
      <c r="G30" s="253"/>
      <c r="H30" s="253"/>
      <c r="I30" s="253"/>
      <c r="J30" s="253"/>
      <c r="K30" s="253"/>
      <c r="L30" s="253"/>
      <c r="M30" s="253"/>
      <c r="N30" s="253"/>
      <c r="O30" s="253"/>
      <c r="P30" s="221"/>
      <c r="Q30" s="221"/>
      <c r="R30" s="221"/>
      <c r="S30" s="221"/>
      <c r="T30" s="221"/>
      <c r="U30" s="221"/>
      <c r="V30" s="221"/>
      <c r="W30" s="221"/>
      <c r="X30" s="221"/>
      <c r="Y30" s="221"/>
      <c r="Z30" s="221"/>
    </row>
    <row r="31" ht="13.5" customHeight="1">
      <c r="A31" s="221"/>
      <c r="B31" s="221"/>
      <c r="C31" s="221"/>
      <c r="D31" s="221"/>
      <c r="E31" s="221"/>
      <c r="F31" s="221"/>
      <c r="G31" s="221"/>
      <c r="H31" s="221"/>
      <c r="I31" s="221"/>
      <c r="J31" s="221"/>
      <c r="K31" s="221"/>
      <c r="L31" s="221"/>
      <c r="M31" s="221"/>
      <c r="N31" s="221"/>
      <c r="O31" s="221"/>
      <c r="P31" s="221"/>
      <c r="Q31" s="221"/>
      <c r="R31" s="221"/>
      <c r="S31" s="221"/>
      <c r="T31" s="221"/>
      <c r="U31" s="221"/>
      <c r="V31" s="221"/>
      <c r="W31" s="221"/>
      <c r="X31" s="221"/>
      <c r="Y31" s="221"/>
      <c r="Z31" s="221"/>
    </row>
    <row r="32" ht="13.5" customHeight="1">
      <c r="A32" s="221"/>
      <c r="B32" s="221" t="s">
        <v>244</v>
      </c>
      <c r="C32" s="221"/>
      <c r="D32" s="271">
        <f>YOC!E33</f>
        <v>39375000</v>
      </c>
      <c r="E32" s="272"/>
      <c r="F32" s="221"/>
      <c r="G32" s="221"/>
      <c r="H32" s="221"/>
      <c r="I32" s="221"/>
      <c r="J32" s="221"/>
      <c r="K32" s="221"/>
      <c r="L32" s="221"/>
      <c r="M32" s="221"/>
      <c r="N32" s="273"/>
      <c r="O32" s="221"/>
      <c r="P32" s="221"/>
      <c r="Q32" s="221"/>
      <c r="R32" s="221"/>
      <c r="S32" s="221"/>
      <c r="T32" s="221"/>
      <c r="U32" s="221"/>
      <c r="V32" s="221"/>
      <c r="W32" s="221"/>
      <c r="X32" s="221"/>
      <c r="Y32" s="221"/>
      <c r="Z32" s="221"/>
    </row>
    <row r="33" ht="13.5" customHeight="1">
      <c r="A33" s="221"/>
      <c r="B33" s="221" t="s">
        <v>245</v>
      </c>
      <c r="C33" s="221"/>
      <c r="D33" s="274"/>
      <c r="E33" s="274" t="str">
        <f t="shared" ref="E33:N33" si="18">E20</f>
        <v/>
      </c>
      <c r="F33" s="274" t="str">
        <f t="shared" si="18"/>
        <v/>
      </c>
      <c r="G33" s="274">
        <f t="shared" si="18"/>
        <v>10959800.01</v>
      </c>
      <c r="H33" s="274">
        <f t="shared" si="18"/>
        <v>11074387.57</v>
      </c>
      <c r="I33" s="274">
        <f t="shared" si="18"/>
        <v>11295875.32</v>
      </c>
      <c r="J33" s="274">
        <f t="shared" si="18"/>
        <v>11521792.83</v>
      </c>
      <c r="K33" s="274">
        <f t="shared" si="18"/>
        <v>11752228.68</v>
      </c>
      <c r="L33" s="274">
        <f t="shared" si="18"/>
        <v>11987273.26</v>
      </c>
      <c r="M33" s="274">
        <f t="shared" si="18"/>
        <v>12227018.72</v>
      </c>
      <c r="N33" s="274">
        <f t="shared" si="18"/>
        <v>12471559.1</v>
      </c>
      <c r="O33" s="221"/>
      <c r="P33" s="221"/>
      <c r="Q33" s="221"/>
      <c r="R33" s="221"/>
      <c r="S33" s="221"/>
      <c r="T33" s="221"/>
      <c r="U33" s="221"/>
      <c r="V33" s="221"/>
      <c r="W33" s="221"/>
      <c r="X33" s="221"/>
      <c r="Y33" s="221"/>
      <c r="Z33" s="221"/>
    </row>
    <row r="34" ht="13.5" customHeight="1">
      <c r="A34" s="221"/>
      <c r="B34" s="221" t="s">
        <v>246</v>
      </c>
      <c r="C34" s="221"/>
      <c r="D34" s="274"/>
      <c r="E34" s="274"/>
      <c r="F34" s="274"/>
      <c r="G34" s="274"/>
      <c r="H34" s="274"/>
      <c r="I34" s="274"/>
      <c r="J34" s="221"/>
      <c r="K34" s="221"/>
      <c r="L34" s="221"/>
      <c r="M34" s="221"/>
      <c r="N34" s="227">
        <f>YOC!K21</f>
        <v>263960540.8</v>
      </c>
      <c r="O34" s="221"/>
      <c r="P34" s="221"/>
      <c r="Q34" s="221"/>
      <c r="R34" s="221"/>
      <c r="S34" s="221"/>
      <c r="T34" s="221"/>
      <c r="U34" s="221"/>
      <c r="V34" s="221"/>
      <c r="W34" s="221"/>
      <c r="X34" s="221"/>
      <c r="Y34" s="221"/>
      <c r="Z34" s="221"/>
    </row>
    <row r="35" ht="13.5" customHeight="1">
      <c r="A35" s="221"/>
      <c r="B35" s="221" t="s">
        <v>247</v>
      </c>
      <c r="C35" s="275">
        <v>0.035</v>
      </c>
      <c r="D35" s="274"/>
      <c r="E35" s="274"/>
      <c r="F35" s="274"/>
      <c r="G35" s="274"/>
      <c r="H35" s="274"/>
      <c r="I35" s="276"/>
      <c r="J35" s="221"/>
      <c r="K35" s="221"/>
      <c r="L35" s="221"/>
      <c r="M35" s="221"/>
      <c r="N35" s="227">
        <f>N34*-C35</f>
        <v>-9238618.93</v>
      </c>
      <c r="O35" s="221"/>
      <c r="P35" s="221"/>
      <c r="Q35" s="221"/>
      <c r="R35" s="221"/>
      <c r="S35" s="221"/>
      <c r="T35" s="221"/>
      <c r="U35" s="221"/>
      <c r="V35" s="221"/>
      <c r="W35" s="221"/>
      <c r="X35" s="221"/>
      <c r="Y35" s="221"/>
      <c r="Z35" s="221"/>
    </row>
    <row r="36" ht="13.5" customHeight="1">
      <c r="A36" s="221"/>
      <c r="B36" s="277" t="s">
        <v>245</v>
      </c>
      <c r="C36" s="221"/>
      <c r="D36" s="278">
        <f>-SUM(D32:D35)</f>
        <v>-39375000</v>
      </c>
      <c r="E36" s="278">
        <f t="shared" ref="E36:N36" si="19">SUM(E32:E35)</f>
        <v>0</v>
      </c>
      <c r="F36" s="278">
        <f t="shared" si="19"/>
        <v>0</v>
      </c>
      <c r="G36" s="278">
        <f t="shared" si="19"/>
        <v>10959800.01</v>
      </c>
      <c r="H36" s="278">
        <f t="shared" si="19"/>
        <v>11074387.57</v>
      </c>
      <c r="I36" s="278">
        <f t="shared" si="19"/>
        <v>11295875.32</v>
      </c>
      <c r="J36" s="278">
        <f t="shared" si="19"/>
        <v>11521792.83</v>
      </c>
      <c r="K36" s="278">
        <f t="shared" si="19"/>
        <v>11752228.68</v>
      </c>
      <c r="L36" s="278">
        <f t="shared" si="19"/>
        <v>11987273.26</v>
      </c>
      <c r="M36" s="278">
        <f t="shared" si="19"/>
        <v>12227018.72</v>
      </c>
      <c r="N36" s="278">
        <f t="shared" si="19"/>
        <v>267193481</v>
      </c>
      <c r="O36" s="221"/>
      <c r="P36" s="221"/>
      <c r="Q36" s="274"/>
      <c r="R36" s="221"/>
      <c r="S36" s="221"/>
      <c r="T36" s="221"/>
      <c r="U36" s="221"/>
      <c r="V36" s="221"/>
      <c r="W36" s="221"/>
      <c r="X36" s="221"/>
      <c r="Y36" s="221"/>
      <c r="Z36" s="221"/>
    </row>
    <row r="37" ht="13.5" customHeight="1">
      <c r="A37" s="221"/>
      <c r="B37" s="277"/>
      <c r="C37" s="221"/>
      <c r="D37" s="279"/>
      <c r="E37" s="279"/>
      <c r="F37" s="279"/>
      <c r="G37" s="279"/>
      <c r="H37" s="279"/>
      <c r="I37" s="279"/>
      <c r="J37" s="279"/>
      <c r="K37" s="279"/>
      <c r="L37" s="279"/>
      <c r="M37" s="279"/>
      <c r="N37" s="279"/>
      <c r="O37" s="221"/>
      <c r="P37" s="221"/>
      <c r="Q37" s="274"/>
      <c r="R37" s="221"/>
      <c r="S37" s="221"/>
      <c r="T37" s="221"/>
      <c r="U37" s="221"/>
      <c r="V37" s="221"/>
      <c r="W37" s="221"/>
      <c r="X37" s="221"/>
      <c r="Y37" s="221"/>
      <c r="Z37" s="221"/>
    </row>
    <row r="38" ht="13.5" customHeight="1">
      <c r="A38" s="221"/>
      <c r="B38" s="269" t="s">
        <v>248</v>
      </c>
      <c r="C38" s="280"/>
      <c r="D38" s="281">
        <f>IRR(D36:N36)</f>
        <v>0.2946974543</v>
      </c>
      <c r="E38" s="282"/>
      <c r="F38" s="282"/>
      <c r="G38" s="274"/>
      <c r="H38" s="274"/>
      <c r="I38" s="274"/>
      <c r="J38" s="221"/>
      <c r="K38" s="221"/>
      <c r="L38" s="221"/>
      <c r="M38" s="221"/>
      <c r="N38" s="273"/>
      <c r="O38" s="221"/>
      <c r="P38" s="221"/>
      <c r="Q38" s="221"/>
      <c r="R38" s="221"/>
      <c r="S38" s="221"/>
      <c r="T38" s="221"/>
      <c r="U38" s="221"/>
      <c r="V38" s="221"/>
      <c r="W38" s="221"/>
      <c r="X38" s="221"/>
      <c r="Y38" s="221"/>
      <c r="Z38" s="221"/>
    </row>
    <row r="39" ht="13.5" customHeight="1">
      <c r="A39" s="221"/>
      <c r="B39" s="269" t="s">
        <v>249</v>
      </c>
      <c r="C39" s="280"/>
      <c r="D39" s="283">
        <f>-SUM(G36:N36)/D36</f>
        <v>8.838396379</v>
      </c>
      <c r="E39" s="221"/>
      <c r="F39" s="221"/>
      <c r="G39" s="221"/>
      <c r="H39" s="221"/>
      <c r="I39" s="221"/>
      <c r="J39" s="221"/>
      <c r="K39" s="221"/>
      <c r="L39" s="221"/>
      <c r="M39" s="221"/>
      <c r="N39" s="221"/>
      <c r="O39" s="221"/>
      <c r="P39" s="221"/>
      <c r="Q39" s="221"/>
      <c r="R39" s="221"/>
      <c r="S39" s="221"/>
      <c r="T39" s="221"/>
      <c r="U39" s="221"/>
      <c r="V39" s="221"/>
      <c r="W39" s="221"/>
      <c r="X39" s="221"/>
      <c r="Y39" s="221"/>
      <c r="Z39" s="221"/>
    </row>
    <row r="40" ht="13.5" customHeight="1">
      <c r="A40" s="221"/>
      <c r="B40" s="269" t="s">
        <v>250</v>
      </c>
      <c r="C40" s="280"/>
      <c r="D40" s="284">
        <f>SUM(E36:N36)</f>
        <v>348011857.4</v>
      </c>
      <c r="E40" s="221"/>
      <c r="F40" s="221"/>
      <c r="G40" s="221"/>
      <c r="H40" s="221"/>
      <c r="I40" s="221"/>
      <c r="J40" s="221"/>
      <c r="K40" s="221"/>
      <c r="L40" s="221"/>
      <c r="M40" s="221"/>
      <c r="N40" s="221"/>
      <c r="O40" s="221"/>
      <c r="P40" s="221"/>
      <c r="Q40" s="221"/>
      <c r="R40" s="221"/>
      <c r="S40" s="221"/>
      <c r="T40" s="221"/>
      <c r="U40" s="221"/>
      <c r="V40" s="221"/>
      <c r="W40" s="221"/>
      <c r="X40" s="221"/>
      <c r="Y40" s="221"/>
      <c r="Z40" s="221"/>
    </row>
    <row r="41" ht="13.5" customHeight="1">
      <c r="A41" s="221"/>
      <c r="B41" s="269" t="s">
        <v>251</v>
      </c>
      <c r="C41" s="280"/>
      <c r="D41" s="284">
        <f>-1*D36</f>
        <v>39375000</v>
      </c>
      <c r="E41" s="221"/>
      <c r="F41" s="221"/>
      <c r="G41" s="221"/>
      <c r="H41" s="221"/>
      <c r="I41" s="221"/>
      <c r="J41" s="221"/>
      <c r="K41" s="221"/>
      <c r="L41" s="221"/>
      <c r="M41" s="221"/>
      <c r="N41" s="221"/>
      <c r="O41" s="221"/>
      <c r="P41" s="221"/>
      <c r="Q41" s="221"/>
      <c r="R41" s="221"/>
      <c r="S41" s="221"/>
      <c r="T41" s="221"/>
      <c r="U41" s="221"/>
      <c r="V41" s="221"/>
      <c r="W41" s="221"/>
      <c r="X41" s="221"/>
      <c r="Y41" s="221"/>
      <c r="Z41" s="221"/>
    </row>
    <row r="42" ht="13.5" customHeight="1">
      <c r="A42" s="221"/>
      <c r="B42" s="269" t="s">
        <v>252</v>
      </c>
      <c r="C42" s="280"/>
      <c r="D42" s="284">
        <f>SUM(D36:N36)</f>
        <v>308636857.4</v>
      </c>
      <c r="E42" s="221"/>
      <c r="F42" s="221"/>
      <c r="G42" s="221"/>
      <c r="H42" s="221"/>
      <c r="I42" s="221"/>
      <c r="J42" s="221"/>
      <c r="K42" s="221"/>
      <c r="L42" s="221"/>
      <c r="M42" s="221"/>
      <c r="N42" s="221"/>
      <c r="O42" s="221"/>
      <c r="P42" s="221"/>
      <c r="Q42" s="221"/>
      <c r="R42" s="221"/>
      <c r="S42" s="221"/>
      <c r="T42" s="221"/>
      <c r="U42" s="221"/>
      <c r="V42" s="221"/>
      <c r="W42" s="221"/>
      <c r="X42" s="221"/>
      <c r="Y42" s="221"/>
      <c r="Z42" s="221"/>
    </row>
    <row r="43" ht="13.5" customHeight="1">
      <c r="A43" s="221"/>
      <c r="B43" s="269" t="s">
        <v>217</v>
      </c>
      <c r="C43" s="280"/>
      <c r="D43" s="285">
        <f>D42/D40</f>
        <v>0.8868573034</v>
      </c>
      <c r="E43" s="221"/>
      <c r="F43" s="221"/>
      <c r="G43" s="221"/>
      <c r="H43" s="221"/>
      <c r="I43" s="221"/>
      <c r="J43" s="221"/>
      <c r="K43" s="221"/>
      <c r="L43" s="221"/>
      <c r="M43" s="221"/>
      <c r="N43" s="221"/>
      <c r="O43" s="221"/>
      <c r="P43" s="221"/>
      <c r="Q43" s="221"/>
      <c r="R43" s="221"/>
      <c r="S43" s="221"/>
      <c r="T43" s="221"/>
      <c r="U43" s="221"/>
      <c r="V43" s="221"/>
      <c r="W43" s="221"/>
      <c r="X43" s="221"/>
      <c r="Y43" s="221"/>
      <c r="Z43" s="221"/>
    </row>
    <row r="44" ht="13.5" customHeight="1">
      <c r="A44" s="221"/>
      <c r="B44" s="221"/>
      <c r="C44" s="221"/>
      <c r="D44" s="221"/>
      <c r="E44" s="221"/>
      <c r="F44" s="221"/>
      <c r="G44" s="221"/>
      <c r="H44" s="221"/>
      <c r="I44" s="221"/>
      <c r="J44" s="221"/>
      <c r="K44" s="221"/>
      <c r="L44" s="221"/>
      <c r="M44" s="221"/>
      <c r="N44" s="221"/>
      <c r="O44" s="221"/>
      <c r="P44" s="221"/>
      <c r="Q44" s="221"/>
      <c r="R44" s="221"/>
      <c r="S44" s="221"/>
      <c r="T44" s="221"/>
      <c r="U44" s="221"/>
      <c r="V44" s="221"/>
      <c r="W44" s="221"/>
      <c r="X44" s="221"/>
      <c r="Y44" s="221"/>
      <c r="Z44" s="221"/>
    </row>
    <row r="45" ht="13.5" customHeight="1">
      <c r="A45" s="221"/>
      <c r="B45" s="253"/>
      <c r="C45" s="253"/>
      <c r="D45" s="253"/>
      <c r="E45" s="253"/>
      <c r="F45" s="253"/>
      <c r="G45" s="253"/>
      <c r="H45" s="253"/>
      <c r="I45" s="253"/>
      <c r="J45" s="253"/>
      <c r="K45" s="253"/>
      <c r="L45" s="253"/>
      <c r="M45" s="253"/>
      <c r="N45" s="253"/>
      <c r="O45" s="221"/>
      <c r="P45" s="221"/>
      <c r="Q45" s="221"/>
      <c r="R45" s="221"/>
      <c r="S45" s="221"/>
      <c r="T45" s="221"/>
      <c r="U45" s="221"/>
      <c r="V45" s="221"/>
      <c r="W45" s="221"/>
      <c r="X45" s="221"/>
      <c r="Y45" s="221"/>
      <c r="Z45" s="221"/>
    </row>
    <row r="46" ht="13.5" customHeight="1">
      <c r="A46" s="221"/>
      <c r="B46" s="253" t="s">
        <v>253</v>
      </c>
      <c r="C46" s="253"/>
      <c r="D46" s="253"/>
      <c r="E46" s="253"/>
      <c r="F46" s="253"/>
      <c r="G46" s="253"/>
      <c r="H46" s="253"/>
      <c r="I46" s="253"/>
      <c r="J46" s="253"/>
      <c r="K46" s="253"/>
      <c r="L46" s="253"/>
      <c r="M46" s="253"/>
      <c r="N46" s="253"/>
      <c r="O46" s="221"/>
      <c r="P46" s="221"/>
      <c r="Q46" s="221"/>
      <c r="R46" s="221"/>
      <c r="S46" s="221"/>
      <c r="T46" s="221"/>
      <c r="U46" s="221"/>
      <c r="V46" s="221"/>
      <c r="W46" s="221"/>
      <c r="X46" s="221"/>
      <c r="Y46" s="221"/>
      <c r="Z46" s="221"/>
    </row>
    <row r="47" ht="13.5" customHeight="1">
      <c r="A47" s="221"/>
      <c r="B47" s="221" t="s">
        <v>244</v>
      </c>
      <c r="C47" s="221"/>
      <c r="D47" s="271">
        <f>-YOC!E33</f>
        <v>-39375000</v>
      </c>
      <c r="E47" s="272"/>
      <c r="F47" s="221"/>
      <c r="G47" s="221"/>
      <c r="H47" s="221"/>
      <c r="I47" s="221"/>
      <c r="J47" s="221"/>
      <c r="K47" s="221"/>
      <c r="L47" s="221"/>
      <c r="M47" s="221"/>
      <c r="N47" s="221"/>
      <c r="O47" s="221"/>
      <c r="P47" s="221"/>
      <c r="Q47" s="221"/>
      <c r="R47" s="221"/>
      <c r="S47" s="221"/>
      <c r="T47" s="221"/>
      <c r="U47" s="221"/>
      <c r="V47" s="221"/>
      <c r="W47" s="221"/>
      <c r="X47" s="221"/>
      <c r="Y47" s="221"/>
      <c r="Z47" s="221"/>
    </row>
    <row r="48" ht="13.5" customHeight="1">
      <c r="A48" s="221"/>
      <c r="B48" s="221" t="s">
        <v>231</v>
      </c>
      <c r="C48" s="221"/>
      <c r="D48" s="286">
        <f>YOC!E37</f>
        <v>19687500</v>
      </c>
      <c r="E48" s="272"/>
      <c r="F48" s="221"/>
      <c r="G48" s="221"/>
      <c r="H48" s="221"/>
      <c r="I48" s="221"/>
      <c r="J48" s="221"/>
      <c r="K48" s="221"/>
      <c r="L48" s="221"/>
      <c r="M48" s="221"/>
      <c r="N48" s="221"/>
      <c r="O48" s="221"/>
      <c r="P48" s="221"/>
      <c r="Q48" s="221"/>
      <c r="R48" s="221"/>
      <c r="S48" s="221"/>
      <c r="T48" s="221"/>
      <c r="U48" s="221"/>
      <c r="V48" s="221"/>
      <c r="W48" s="221"/>
      <c r="X48" s="221"/>
      <c r="Y48" s="221"/>
      <c r="Z48" s="221"/>
    </row>
    <row r="49" ht="13.5" customHeight="1">
      <c r="A49" s="221"/>
      <c r="B49" s="221" t="s">
        <v>245</v>
      </c>
      <c r="C49" s="221"/>
      <c r="D49" s="274"/>
      <c r="E49" s="274" t="str">
        <f t="shared" ref="E49:N49" si="20">E20</f>
        <v/>
      </c>
      <c r="F49" s="274" t="str">
        <f t="shared" si="20"/>
        <v/>
      </c>
      <c r="G49" s="274">
        <f t="shared" si="20"/>
        <v>10959800.01</v>
      </c>
      <c r="H49" s="274">
        <f t="shared" si="20"/>
        <v>11074387.57</v>
      </c>
      <c r="I49" s="274">
        <f t="shared" si="20"/>
        <v>11295875.32</v>
      </c>
      <c r="J49" s="274">
        <f t="shared" si="20"/>
        <v>11521792.83</v>
      </c>
      <c r="K49" s="274">
        <f t="shared" si="20"/>
        <v>11752228.68</v>
      </c>
      <c r="L49" s="274">
        <f t="shared" si="20"/>
        <v>11987273.26</v>
      </c>
      <c r="M49" s="274">
        <f t="shared" si="20"/>
        <v>12227018.72</v>
      </c>
      <c r="N49" s="274">
        <f t="shared" si="20"/>
        <v>12471559.1</v>
      </c>
      <c r="O49" s="221"/>
      <c r="P49" s="221"/>
      <c r="Q49" s="221"/>
      <c r="R49" s="221"/>
      <c r="S49" s="221"/>
      <c r="T49" s="221"/>
      <c r="U49" s="221"/>
      <c r="V49" s="221"/>
      <c r="W49" s="221"/>
      <c r="X49" s="221"/>
      <c r="Y49" s="221"/>
      <c r="Z49" s="221"/>
    </row>
    <row r="50" ht="13.5" customHeight="1">
      <c r="A50" s="221"/>
      <c r="B50" s="221" t="s">
        <v>239</v>
      </c>
      <c r="C50" s="221"/>
      <c r="D50" s="274">
        <f t="shared" ref="D50:G50" si="21">$G$21</f>
        <v>-787500</v>
      </c>
      <c r="E50" s="274">
        <f t="shared" si="21"/>
        <v>-787500</v>
      </c>
      <c r="F50" s="274">
        <f t="shared" si="21"/>
        <v>-787500</v>
      </c>
      <c r="G50" s="274">
        <f t="shared" si="21"/>
        <v>-787500</v>
      </c>
      <c r="H50" s="274">
        <f t="shared" ref="H50:N50" si="22">H21</f>
        <v>-787500</v>
      </c>
      <c r="I50" s="274">
        <f t="shared" si="22"/>
        <v>-787500</v>
      </c>
      <c r="J50" s="274">
        <f t="shared" si="22"/>
        <v>-787500</v>
      </c>
      <c r="K50" s="274">
        <f t="shared" si="22"/>
        <v>-787500</v>
      </c>
      <c r="L50" s="274">
        <f t="shared" si="22"/>
        <v>-787500</v>
      </c>
      <c r="M50" s="274">
        <f t="shared" si="22"/>
        <v>-787500</v>
      </c>
      <c r="N50" s="274">
        <f t="shared" si="22"/>
        <v>-787500</v>
      </c>
      <c r="O50" s="221"/>
      <c r="P50" s="221"/>
      <c r="Q50" s="221"/>
      <c r="R50" s="221"/>
      <c r="S50" s="221"/>
      <c r="T50" s="221"/>
      <c r="U50" s="221"/>
      <c r="V50" s="221"/>
      <c r="W50" s="221"/>
      <c r="X50" s="221"/>
      <c r="Y50" s="221"/>
      <c r="Z50" s="221"/>
    </row>
    <row r="51" ht="13.5" customHeight="1">
      <c r="A51" s="221"/>
      <c r="B51" s="221" t="s">
        <v>254</v>
      </c>
      <c r="C51" s="221"/>
      <c r="D51" s="274"/>
      <c r="E51" s="274"/>
      <c r="F51" s="274"/>
      <c r="G51" s="274"/>
      <c r="H51" s="274"/>
      <c r="I51" s="274"/>
      <c r="J51" s="221"/>
      <c r="K51" s="221"/>
      <c r="L51" s="221"/>
      <c r="M51" s="221"/>
      <c r="N51" s="287">
        <f t="shared" ref="N51:N52" si="23">N34</f>
        <v>263960540.8</v>
      </c>
      <c r="O51" s="221"/>
      <c r="P51" s="221"/>
      <c r="Q51" s="221"/>
      <c r="R51" s="221"/>
      <c r="S51" s="221"/>
      <c r="T51" s="221"/>
      <c r="U51" s="221"/>
      <c r="V51" s="221"/>
      <c r="W51" s="221"/>
      <c r="X51" s="221"/>
      <c r="Y51" s="221"/>
      <c r="Z51" s="221"/>
    </row>
    <row r="52" ht="13.5" customHeight="1">
      <c r="A52" s="221"/>
      <c r="B52" s="221" t="s">
        <v>255</v>
      </c>
      <c r="C52" s="221"/>
      <c r="D52" s="274"/>
      <c r="E52" s="274"/>
      <c r="F52" s="274"/>
      <c r="G52" s="274"/>
      <c r="H52" s="274"/>
      <c r="I52" s="276"/>
      <c r="J52" s="221"/>
      <c r="K52" s="221"/>
      <c r="L52" s="221"/>
      <c r="M52" s="221"/>
      <c r="N52" s="227">
        <f t="shared" si="23"/>
        <v>-9238618.93</v>
      </c>
      <c r="O52" s="221"/>
      <c r="P52" s="221"/>
      <c r="Q52" s="221"/>
      <c r="R52" s="221"/>
      <c r="S52" s="221"/>
      <c r="T52" s="221"/>
      <c r="U52" s="221"/>
      <c r="V52" s="221"/>
      <c r="W52" s="221"/>
      <c r="X52" s="221"/>
      <c r="Y52" s="221"/>
      <c r="Z52" s="221"/>
    </row>
    <row r="53" ht="13.5" customHeight="1">
      <c r="A53" s="221"/>
      <c r="B53" s="221" t="s">
        <v>256</v>
      </c>
      <c r="C53" s="221"/>
      <c r="D53" s="274"/>
      <c r="E53" s="274"/>
      <c r="F53" s="274"/>
      <c r="G53" s="274"/>
      <c r="H53" s="274"/>
      <c r="I53" s="286"/>
      <c r="J53" s="221"/>
      <c r="K53" s="221"/>
      <c r="L53" s="221"/>
      <c r="M53" s="221"/>
      <c r="N53" s="274">
        <f>-D48</f>
        <v>-19687500</v>
      </c>
      <c r="O53" s="221"/>
      <c r="P53" s="221"/>
      <c r="Q53" s="221"/>
      <c r="R53" s="221"/>
      <c r="S53" s="221"/>
      <c r="T53" s="221"/>
      <c r="U53" s="221"/>
      <c r="V53" s="221"/>
      <c r="W53" s="221"/>
      <c r="X53" s="221"/>
      <c r="Y53" s="221"/>
      <c r="Z53" s="221"/>
    </row>
    <row r="54" ht="13.5" customHeight="1">
      <c r="A54" s="221"/>
      <c r="B54" s="277" t="s">
        <v>245</v>
      </c>
      <c r="C54" s="221"/>
      <c r="D54" s="278">
        <f t="shared" ref="D54:N54" si="24">SUM(D47:D53)</f>
        <v>-20475000</v>
      </c>
      <c r="E54" s="278">
        <f t="shared" si="24"/>
        <v>-787500</v>
      </c>
      <c r="F54" s="278">
        <f t="shared" si="24"/>
        <v>-787500</v>
      </c>
      <c r="G54" s="278">
        <f t="shared" si="24"/>
        <v>10172300.01</v>
      </c>
      <c r="H54" s="278">
        <f t="shared" si="24"/>
        <v>10286887.57</v>
      </c>
      <c r="I54" s="278">
        <f t="shared" si="24"/>
        <v>10508375.32</v>
      </c>
      <c r="J54" s="278">
        <f t="shared" si="24"/>
        <v>10734292.83</v>
      </c>
      <c r="K54" s="278">
        <f t="shared" si="24"/>
        <v>10964728.68</v>
      </c>
      <c r="L54" s="278">
        <f t="shared" si="24"/>
        <v>11199773.26</v>
      </c>
      <c r="M54" s="278">
        <f t="shared" si="24"/>
        <v>11439518.72</v>
      </c>
      <c r="N54" s="278">
        <f t="shared" si="24"/>
        <v>246718481</v>
      </c>
      <c r="O54" s="221"/>
      <c r="P54" s="274"/>
      <c r="Q54" s="221"/>
      <c r="R54" s="221"/>
      <c r="S54" s="221"/>
      <c r="T54" s="221"/>
      <c r="U54" s="221"/>
      <c r="V54" s="221"/>
      <c r="W54" s="221"/>
      <c r="X54" s="221"/>
      <c r="Y54" s="221"/>
      <c r="Z54" s="221"/>
    </row>
    <row r="55" ht="13.5" customHeight="1">
      <c r="A55" s="221"/>
      <c r="B55" s="288"/>
      <c r="C55" s="221"/>
      <c r="D55" s="279"/>
      <c r="E55" s="279"/>
      <c r="F55" s="279"/>
      <c r="G55" s="289"/>
      <c r="H55" s="289"/>
      <c r="I55" s="289"/>
      <c r="J55" s="289"/>
      <c r="K55" s="289"/>
      <c r="L55" s="289"/>
      <c r="M55" s="289"/>
      <c r="N55" s="289"/>
      <c r="O55" s="221"/>
      <c r="P55" s="274"/>
      <c r="Q55" s="221"/>
      <c r="R55" s="221"/>
      <c r="S55" s="221"/>
      <c r="T55" s="221"/>
      <c r="U55" s="221"/>
      <c r="V55" s="221"/>
      <c r="W55" s="221"/>
      <c r="X55" s="221"/>
      <c r="Y55" s="221"/>
      <c r="Z55" s="221"/>
    </row>
    <row r="56" ht="13.5" customHeight="1">
      <c r="A56" s="221"/>
      <c r="B56" s="277"/>
      <c r="C56" s="221"/>
      <c r="D56" s="279"/>
      <c r="E56" s="279"/>
      <c r="F56" s="279"/>
      <c r="G56" s="279"/>
      <c r="H56" s="279"/>
      <c r="I56" s="279"/>
      <c r="J56" s="279"/>
      <c r="K56" s="279"/>
      <c r="L56" s="279"/>
      <c r="M56" s="279"/>
      <c r="N56" s="279"/>
      <c r="O56" s="221"/>
      <c r="P56" s="274"/>
      <c r="Q56" s="221"/>
      <c r="R56" s="221"/>
      <c r="S56" s="221"/>
      <c r="T56" s="221"/>
      <c r="U56" s="221"/>
      <c r="V56" s="221"/>
      <c r="W56" s="221"/>
      <c r="X56" s="221"/>
      <c r="Y56" s="221"/>
      <c r="Z56" s="221"/>
    </row>
    <row r="57" ht="13.5" customHeight="1">
      <c r="A57" s="221"/>
      <c r="B57" s="269" t="s">
        <v>257</v>
      </c>
      <c r="C57" s="280"/>
      <c r="D57" s="281">
        <f>IRR(D54:N54)</f>
        <v>0.3924014342</v>
      </c>
      <c r="E57" s="282"/>
      <c r="F57" s="282"/>
      <c r="G57" s="274"/>
      <c r="H57" s="274"/>
      <c r="I57" s="274"/>
      <c r="J57" s="221"/>
      <c r="K57" s="221"/>
      <c r="L57" s="221"/>
      <c r="M57" s="221"/>
      <c r="N57" s="221"/>
      <c r="O57" s="221"/>
      <c r="P57" s="221"/>
      <c r="Q57" s="221"/>
      <c r="R57" s="221"/>
      <c r="S57" s="221"/>
      <c r="T57" s="221"/>
      <c r="U57" s="221"/>
      <c r="V57" s="221"/>
      <c r="W57" s="221"/>
      <c r="X57" s="221"/>
      <c r="Y57" s="221"/>
      <c r="Z57" s="221"/>
    </row>
    <row r="58" ht="13.5" customHeight="1">
      <c r="A58" s="221"/>
      <c r="B58" s="269" t="s">
        <v>258</v>
      </c>
      <c r="C58" s="280"/>
      <c r="D58" s="283">
        <f>-SUM(G54:N54)/D54</f>
        <v>15.72768534</v>
      </c>
      <c r="E58" s="290"/>
      <c r="F58" s="290"/>
      <c r="G58" s="274"/>
      <c r="H58" s="274"/>
      <c r="I58" s="274"/>
      <c r="J58" s="221"/>
      <c r="K58" s="221"/>
      <c r="L58" s="221"/>
      <c r="M58" s="221"/>
      <c r="N58" s="221"/>
      <c r="O58" s="221"/>
      <c r="P58" s="221"/>
      <c r="Q58" s="221"/>
      <c r="R58" s="221"/>
      <c r="S58" s="221"/>
      <c r="T58" s="221"/>
      <c r="U58" s="221"/>
      <c r="V58" s="221"/>
      <c r="W58" s="221"/>
      <c r="X58" s="221"/>
      <c r="Y58" s="221"/>
      <c r="Z58" s="221"/>
    </row>
    <row r="59" ht="13.5" customHeight="1">
      <c r="A59" s="221"/>
      <c r="B59" s="269" t="s">
        <v>250</v>
      </c>
      <c r="C59" s="280"/>
      <c r="D59" s="284">
        <f>SUM(E54:N54)</f>
        <v>320449357.4</v>
      </c>
      <c r="E59" s="221"/>
      <c r="F59" s="221"/>
      <c r="G59" s="221"/>
      <c r="H59" s="221"/>
      <c r="I59" s="221"/>
      <c r="J59" s="221"/>
      <c r="K59" s="221"/>
      <c r="L59" s="221"/>
      <c r="M59" s="221"/>
      <c r="N59" s="221"/>
      <c r="O59" s="221"/>
      <c r="P59" s="221"/>
      <c r="Q59" s="221"/>
      <c r="R59" s="221"/>
      <c r="S59" s="221"/>
      <c r="T59" s="221"/>
      <c r="U59" s="221"/>
      <c r="V59" s="221"/>
      <c r="W59" s="221"/>
      <c r="X59" s="221"/>
      <c r="Y59" s="221"/>
      <c r="Z59" s="221"/>
    </row>
    <row r="60" ht="13.5" customHeight="1">
      <c r="A60" s="221"/>
      <c r="B60" s="269" t="s">
        <v>251</v>
      </c>
      <c r="C60" s="280"/>
      <c r="D60" s="284">
        <f>-1*D54</f>
        <v>20475000</v>
      </c>
      <c r="E60" s="221"/>
      <c r="F60" s="221"/>
      <c r="G60" s="221"/>
      <c r="H60" s="221"/>
      <c r="I60" s="221"/>
      <c r="J60" s="221"/>
      <c r="K60" s="221"/>
      <c r="L60" s="221"/>
      <c r="M60" s="221"/>
      <c r="N60" s="221"/>
      <c r="O60" s="221"/>
      <c r="P60" s="221"/>
      <c r="Q60" s="221"/>
      <c r="R60" s="221"/>
      <c r="S60" s="221"/>
      <c r="T60" s="221"/>
      <c r="U60" s="221"/>
      <c r="V60" s="221"/>
      <c r="W60" s="221"/>
      <c r="X60" s="221"/>
      <c r="Y60" s="221"/>
      <c r="Z60" s="221"/>
    </row>
    <row r="61" ht="13.5" customHeight="1">
      <c r="A61" s="221"/>
      <c r="B61" s="269" t="s">
        <v>252</v>
      </c>
      <c r="C61" s="280"/>
      <c r="D61" s="284">
        <f>SUM(D54:N54)</f>
        <v>299974357.4</v>
      </c>
      <c r="E61" s="221"/>
      <c r="F61" s="221"/>
      <c r="G61" s="221"/>
      <c r="H61" s="221"/>
      <c r="I61" s="221"/>
      <c r="J61" s="221"/>
      <c r="K61" s="221"/>
      <c r="L61" s="221"/>
      <c r="M61" s="221"/>
      <c r="N61" s="221"/>
      <c r="O61" s="221"/>
      <c r="P61" s="221"/>
      <c r="Q61" s="221"/>
      <c r="R61" s="221"/>
      <c r="S61" s="221"/>
      <c r="T61" s="221"/>
      <c r="U61" s="221"/>
      <c r="V61" s="221"/>
      <c r="W61" s="221"/>
      <c r="X61" s="221"/>
      <c r="Y61" s="221"/>
      <c r="Z61" s="221"/>
    </row>
    <row r="62" ht="13.5" customHeight="1">
      <c r="A62" s="221"/>
      <c r="B62" s="269" t="s">
        <v>217</v>
      </c>
      <c r="C62" s="280"/>
      <c r="D62" s="285">
        <f>D61/D59</f>
        <v>0.9361053485</v>
      </c>
      <c r="E62" s="221"/>
      <c r="F62" s="221"/>
      <c r="G62" s="221"/>
      <c r="H62" s="221"/>
      <c r="I62" s="221"/>
      <c r="J62" s="221"/>
      <c r="K62" s="221"/>
      <c r="L62" s="221"/>
      <c r="M62" s="221"/>
      <c r="N62" s="221"/>
      <c r="O62" s="221"/>
      <c r="P62" s="221"/>
      <c r="Q62" s="221"/>
      <c r="R62" s="221"/>
      <c r="S62" s="221"/>
      <c r="T62" s="221"/>
      <c r="U62" s="221"/>
      <c r="V62" s="221"/>
      <c r="W62" s="221"/>
      <c r="X62" s="221"/>
      <c r="Y62" s="221"/>
      <c r="Z62" s="221"/>
    </row>
    <row r="63" ht="13.5" customHeight="1">
      <c r="A63" s="221"/>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row>
    <row r="64" ht="13.5" customHeight="1">
      <c r="A64" s="221"/>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row>
    <row r="65" ht="13.5" customHeight="1">
      <c r="A65" s="221"/>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row>
    <row r="66" ht="13.5" customHeight="1">
      <c r="A66" s="221"/>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row>
    <row r="67" ht="13.5" customHeight="1">
      <c r="A67" s="221"/>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row>
    <row r="68" ht="13.5" customHeight="1">
      <c r="A68" s="221"/>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row>
    <row r="69" ht="13.5" customHeight="1">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row>
    <row r="70" ht="13.5" customHeight="1">
      <c r="A70" s="221"/>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c r="Z70" s="221"/>
    </row>
    <row r="71" ht="13.5" customHeight="1">
      <c r="A71" s="221"/>
      <c r="B71" s="221"/>
      <c r="C71" s="221"/>
      <c r="D71" s="221"/>
      <c r="E71" s="221"/>
      <c r="F71" s="221"/>
      <c r="G71" s="221"/>
      <c r="H71" s="221"/>
      <c r="I71" s="221"/>
      <c r="J71" s="221"/>
      <c r="K71" s="221"/>
      <c r="L71" s="221"/>
      <c r="M71" s="221"/>
      <c r="N71" s="221"/>
      <c r="O71" s="221"/>
      <c r="P71" s="221"/>
      <c r="Q71" s="221"/>
      <c r="R71" s="221"/>
      <c r="S71" s="221"/>
      <c r="T71" s="221"/>
      <c r="U71" s="221"/>
      <c r="V71" s="221"/>
      <c r="W71" s="221"/>
      <c r="X71" s="221"/>
      <c r="Y71" s="221"/>
      <c r="Z71" s="221"/>
    </row>
    <row r="72" ht="13.5" customHeight="1">
      <c r="A72" s="221"/>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c r="Z72" s="221"/>
    </row>
    <row r="73" ht="13.5" customHeight="1">
      <c r="A73" s="221"/>
      <c r="B73" s="221"/>
      <c r="C73" s="221"/>
      <c r="D73" s="221"/>
      <c r="E73" s="221"/>
      <c r="F73" s="221"/>
      <c r="G73" s="221"/>
      <c r="H73" s="221"/>
      <c r="I73" s="221"/>
      <c r="J73" s="221"/>
      <c r="K73" s="221"/>
      <c r="L73" s="221"/>
      <c r="M73" s="221"/>
      <c r="N73" s="221"/>
      <c r="O73" s="221"/>
      <c r="P73" s="221"/>
      <c r="Q73" s="221"/>
      <c r="R73" s="221"/>
      <c r="S73" s="221"/>
      <c r="T73" s="221"/>
      <c r="U73" s="221"/>
      <c r="V73" s="221"/>
      <c r="W73" s="221"/>
      <c r="X73" s="221"/>
      <c r="Y73" s="221"/>
      <c r="Z73" s="221"/>
    </row>
    <row r="74" ht="13.5" customHeight="1">
      <c r="A74" s="221"/>
      <c r="B74" s="221"/>
      <c r="C74" s="221"/>
      <c r="D74" s="221"/>
      <c r="E74" s="221"/>
      <c r="F74" s="221"/>
      <c r="G74" s="221"/>
      <c r="H74" s="221"/>
      <c r="I74" s="221"/>
      <c r="J74" s="221"/>
      <c r="K74" s="221"/>
      <c r="L74" s="221"/>
      <c r="M74" s="221"/>
      <c r="N74" s="221"/>
      <c r="O74" s="221"/>
      <c r="P74" s="221"/>
      <c r="Q74" s="221"/>
      <c r="R74" s="221"/>
      <c r="S74" s="221"/>
      <c r="T74" s="221"/>
      <c r="U74" s="221"/>
      <c r="V74" s="221"/>
      <c r="W74" s="221"/>
      <c r="X74" s="221"/>
      <c r="Y74" s="221"/>
      <c r="Z74" s="221"/>
    </row>
    <row r="75" ht="13.5" customHeight="1">
      <c r="A75" s="221"/>
      <c r="B75" s="221"/>
      <c r="C75" s="221"/>
      <c r="D75" s="221"/>
      <c r="E75" s="221"/>
      <c r="F75" s="221"/>
      <c r="G75" s="221"/>
      <c r="H75" s="221"/>
      <c r="I75" s="221"/>
      <c r="J75" s="221"/>
      <c r="K75" s="221"/>
      <c r="L75" s="221"/>
      <c r="M75" s="221"/>
      <c r="N75" s="221"/>
      <c r="O75" s="221"/>
      <c r="P75" s="221"/>
      <c r="Q75" s="221"/>
      <c r="R75" s="221"/>
      <c r="S75" s="221"/>
      <c r="T75" s="221"/>
      <c r="U75" s="221"/>
      <c r="V75" s="221"/>
      <c r="W75" s="221"/>
      <c r="X75" s="221"/>
      <c r="Y75" s="221"/>
      <c r="Z75" s="221"/>
    </row>
    <row r="76" ht="13.5" customHeight="1">
      <c r="A76" s="221"/>
      <c r="B76" s="221"/>
      <c r="C76" s="221"/>
      <c r="D76" s="221"/>
      <c r="E76" s="221"/>
      <c r="F76" s="221"/>
      <c r="G76" s="221"/>
      <c r="H76" s="221"/>
      <c r="I76" s="221"/>
      <c r="J76" s="221"/>
      <c r="K76" s="221"/>
      <c r="L76" s="221"/>
      <c r="M76" s="221"/>
      <c r="N76" s="221"/>
      <c r="O76" s="221"/>
      <c r="P76" s="221"/>
      <c r="Q76" s="221"/>
      <c r="R76" s="221"/>
      <c r="S76" s="221"/>
      <c r="T76" s="221"/>
      <c r="U76" s="221"/>
      <c r="V76" s="221"/>
      <c r="W76" s="221"/>
      <c r="X76" s="221"/>
      <c r="Y76" s="221"/>
      <c r="Z76" s="221"/>
    </row>
    <row r="77" ht="13.5" customHeight="1">
      <c r="A77" s="221"/>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c r="Z77" s="221"/>
    </row>
    <row r="78" ht="13.5" customHeight="1">
      <c r="A78" s="221"/>
      <c r="B78" s="221"/>
      <c r="C78" s="221"/>
      <c r="D78" s="221"/>
      <c r="E78" s="221"/>
      <c r="F78" s="221"/>
      <c r="G78" s="221"/>
      <c r="H78" s="221"/>
      <c r="I78" s="221"/>
      <c r="J78" s="221"/>
      <c r="K78" s="221"/>
      <c r="L78" s="221"/>
      <c r="M78" s="221"/>
      <c r="N78" s="221"/>
      <c r="O78" s="221"/>
      <c r="P78" s="221"/>
      <c r="Q78" s="221"/>
      <c r="R78" s="221"/>
      <c r="S78" s="221"/>
      <c r="T78" s="221"/>
      <c r="U78" s="221"/>
      <c r="V78" s="221"/>
      <c r="W78" s="221"/>
      <c r="X78" s="221"/>
      <c r="Y78" s="221"/>
      <c r="Z78" s="221"/>
    </row>
    <row r="79" ht="13.5" customHeight="1">
      <c r="A79" s="221"/>
      <c r="B79" s="221"/>
      <c r="C79" s="221"/>
      <c r="D79" s="221"/>
      <c r="E79" s="221"/>
      <c r="F79" s="221"/>
      <c r="G79" s="221"/>
      <c r="H79" s="221"/>
      <c r="I79" s="221"/>
      <c r="J79" s="221"/>
      <c r="K79" s="221"/>
      <c r="L79" s="221"/>
      <c r="M79" s="221"/>
      <c r="N79" s="221"/>
      <c r="O79" s="221"/>
      <c r="P79" s="221"/>
      <c r="Q79" s="221"/>
      <c r="R79" s="221"/>
      <c r="S79" s="221"/>
      <c r="T79" s="221"/>
      <c r="U79" s="221"/>
      <c r="V79" s="221"/>
      <c r="W79" s="221"/>
      <c r="X79" s="221"/>
      <c r="Y79" s="221"/>
      <c r="Z79" s="221"/>
    </row>
    <row r="80" ht="13.5" customHeight="1">
      <c r="A80" s="221"/>
      <c r="B80" s="221"/>
      <c r="C80" s="221"/>
      <c r="D80" s="221"/>
      <c r="E80" s="221"/>
      <c r="F80" s="221"/>
      <c r="G80" s="221"/>
      <c r="H80" s="221"/>
      <c r="I80" s="221"/>
      <c r="J80" s="221"/>
      <c r="K80" s="221"/>
      <c r="L80" s="221"/>
      <c r="M80" s="221"/>
      <c r="N80" s="221"/>
      <c r="O80" s="221"/>
      <c r="P80" s="221"/>
      <c r="Q80" s="221"/>
      <c r="R80" s="221"/>
      <c r="S80" s="221"/>
      <c r="T80" s="221"/>
      <c r="U80" s="221"/>
      <c r="V80" s="221"/>
      <c r="W80" s="221"/>
      <c r="X80" s="221"/>
      <c r="Y80" s="221"/>
      <c r="Z80" s="221"/>
    </row>
    <row r="81" ht="13.5" customHeight="1">
      <c r="A81" s="221"/>
      <c r="B81" s="221"/>
      <c r="C81" s="221"/>
      <c r="D81" s="221"/>
      <c r="E81" s="221"/>
      <c r="F81" s="221"/>
      <c r="G81" s="221"/>
      <c r="H81" s="221"/>
      <c r="I81" s="221"/>
      <c r="J81" s="221"/>
      <c r="K81" s="221"/>
      <c r="L81" s="221"/>
      <c r="M81" s="221"/>
      <c r="N81" s="221"/>
      <c r="O81" s="221"/>
      <c r="P81" s="221"/>
      <c r="Q81" s="221"/>
      <c r="R81" s="221"/>
      <c r="S81" s="221"/>
      <c r="T81" s="221"/>
      <c r="U81" s="221"/>
      <c r="V81" s="221"/>
      <c r="W81" s="221"/>
      <c r="X81" s="221"/>
      <c r="Y81" s="221"/>
      <c r="Z81" s="221"/>
    </row>
    <row r="82" ht="13.5" customHeight="1">
      <c r="A82" s="221"/>
      <c r="B82" s="221"/>
      <c r="C82" s="221"/>
      <c r="D82" s="221"/>
      <c r="E82" s="221"/>
      <c r="F82" s="221"/>
      <c r="G82" s="221"/>
      <c r="H82" s="221"/>
      <c r="I82" s="221"/>
      <c r="J82" s="221"/>
      <c r="K82" s="221"/>
      <c r="L82" s="221"/>
      <c r="M82" s="221"/>
      <c r="N82" s="221"/>
      <c r="O82" s="221"/>
      <c r="P82" s="221"/>
      <c r="Q82" s="221"/>
      <c r="R82" s="221"/>
      <c r="S82" s="221"/>
      <c r="T82" s="221"/>
      <c r="U82" s="221"/>
      <c r="V82" s="221"/>
      <c r="W82" s="221"/>
      <c r="X82" s="221"/>
      <c r="Y82" s="221"/>
      <c r="Z82" s="221"/>
    </row>
    <row r="83" ht="13.5" customHeight="1">
      <c r="A83" s="221"/>
      <c r="B83" s="221"/>
      <c r="C83" s="221"/>
      <c r="D83" s="221"/>
      <c r="E83" s="221"/>
      <c r="F83" s="221"/>
      <c r="G83" s="221"/>
      <c r="H83" s="221"/>
      <c r="I83" s="221"/>
      <c r="J83" s="221"/>
      <c r="K83" s="221"/>
      <c r="L83" s="221"/>
      <c r="M83" s="221"/>
      <c r="N83" s="221"/>
      <c r="O83" s="221"/>
      <c r="P83" s="221"/>
      <c r="Q83" s="221"/>
      <c r="R83" s="221"/>
      <c r="S83" s="221"/>
      <c r="T83" s="221"/>
      <c r="U83" s="221"/>
      <c r="V83" s="221"/>
      <c r="W83" s="221"/>
      <c r="X83" s="221"/>
      <c r="Y83" s="221"/>
      <c r="Z83" s="221"/>
    </row>
    <row r="84" ht="13.5" customHeight="1">
      <c r="A84" s="221"/>
      <c r="B84" s="221"/>
      <c r="C84" s="221"/>
      <c r="D84" s="221"/>
      <c r="E84" s="221"/>
      <c r="F84" s="221"/>
      <c r="G84" s="221"/>
      <c r="H84" s="221"/>
      <c r="I84" s="221"/>
      <c r="J84" s="221"/>
      <c r="K84" s="221"/>
      <c r="L84" s="221"/>
      <c r="M84" s="221"/>
      <c r="N84" s="221"/>
      <c r="O84" s="221"/>
      <c r="P84" s="221"/>
      <c r="Q84" s="221"/>
      <c r="R84" s="221"/>
      <c r="S84" s="221"/>
      <c r="T84" s="221"/>
      <c r="U84" s="221"/>
      <c r="V84" s="221"/>
      <c r="W84" s="221"/>
      <c r="X84" s="221"/>
      <c r="Y84" s="221"/>
      <c r="Z84" s="221"/>
    </row>
    <row r="85" ht="13.5" customHeight="1">
      <c r="A85" s="221"/>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c r="Z85" s="221"/>
    </row>
    <row r="86" ht="13.5" customHeight="1">
      <c r="A86" s="221"/>
      <c r="B86" s="221"/>
      <c r="C86" s="221"/>
      <c r="D86" s="221"/>
      <c r="E86" s="221"/>
      <c r="F86" s="221"/>
      <c r="G86" s="221"/>
      <c r="H86" s="221"/>
      <c r="I86" s="221"/>
      <c r="J86" s="221"/>
      <c r="K86" s="221"/>
      <c r="L86" s="221"/>
      <c r="M86" s="221"/>
      <c r="N86" s="221"/>
      <c r="O86" s="221"/>
      <c r="P86" s="221"/>
      <c r="Q86" s="221"/>
      <c r="R86" s="221"/>
      <c r="S86" s="221"/>
      <c r="T86" s="221"/>
      <c r="U86" s="221"/>
      <c r="V86" s="221"/>
      <c r="W86" s="221"/>
      <c r="X86" s="221"/>
      <c r="Y86" s="221"/>
      <c r="Z86" s="221"/>
    </row>
    <row r="87" ht="13.5" customHeight="1">
      <c r="A87" s="221"/>
      <c r="B87" s="221"/>
      <c r="C87" s="221"/>
      <c r="D87" s="221"/>
      <c r="E87" s="221"/>
      <c r="F87" s="221"/>
      <c r="G87" s="221"/>
      <c r="H87" s="221"/>
      <c r="I87" s="221"/>
      <c r="J87" s="221"/>
      <c r="K87" s="221"/>
      <c r="L87" s="221"/>
      <c r="M87" s="221"/>
      <c r="N87" s="221"/>
      <c r="O87" s="221"/>
      <c r="P87" s="221"/>
      <c r="Q87" s="221"/>
      <c r="R87" s="221"/>
      <c r="S87" s="221"/>
      <c r="T87" s="221"/>
      <c r="U87" s="221"/>
      <c r="V87" s="221"/>
      <c r="W87" s="221"/>
      <c r="X87" s="221"/>
      <c r="Y87" s="221"/>
      <c r="Z87" s="221"/>
    </row>
    <row r="88" ht="13.5" customHeight="1">
      <c r="A88" s="221"/>
      <c r="B88" s="221"/>
      <c r="C88" s="221"/>
      <c r="D88" s="221"/>
      <c r="E88" s="221"/>
      <c r="F88" s="221"/>
      <c r="G88" s="221"/>
      <c r="H88" s="221"/>
      <c r="I88" s="221"/>
      <c r="J88" s="221"/>
      <c r="K88" s="221"/>
      <c r="L88" s="221"/>
      <c r="M88" s="221"/>
      <c r="N88" s="221"/>
      <c r="O88" s="221"/>
      <c r="P88" s="221"/>
      <c r="Q88" s="221"/>
      <c r="R88" s="221"/>
      <c r="S88" s="221"/>
      <c r="T88" s="221"/>
      <c r="U88" s="221"/>
      <c r="V88" s="221"/>
      <c r="W88" s="221"/>
      <c r="X88" s="221"/>
      <c r="Y88" s="221"/>
      <c r="Z88" s="221"/>
    </row>
    <row r="89" ht="13.5" customHeight="1">
      <c r="A89" s="221"/>
      <c r="B89" s="221"/>
      <c r="C89" s="221"/>
      <c r="D89" s="221"/>
      <c r="E89" s="221"/>
      <c r="F89" s="221"/>
      <c r="G89" s="221"/>
      <c r="H89" s="221"/>
      <c r="I89" s="221"/>
      <c r="J89" s="221"/>
      <c r="K89" s="221"/>
      <c r="L89" s="221"/>
      <c r="M89" s="221"/>
      <c r="N89" s="221"/>
      <c r="O89" s="221"/>
      <c r="P89" s="221"/>
      <c r="Q89" s="221"/>
      <c r="R89" s="221"/>
      <c r="S89" s="221"/>
      <c r="T89" s="221"/>
      <c r="U89" s="221"/>
      <c r="V89" s="221"/>
      <c r="W89" s="221"/>
      <c r="X89" s="221"/>
      <c r="Y89" s="221"/>
      <c r="Z89" s="221"/>
    </row>
    <row r="90" ht="13.5" customHeight="1">
      <c r="A90" s="221"/>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c r="Z90" s="221"/>
    </row>
    <row r="91" ht="13.5" customHeight="1">
      <c r="A91" s="221"/>
      <c r="B91" s="221"/>
      <c r="C91" s="221"/>
      <c r="D91" s="221"/>
      <c r="E91" s="221"/>
      <c r="F91" s="221"/>
      <c r="G91" s="221"/>
      <c r="H91" s="221"/>
      <c r="I91" s="221"/>
      <c r="J91" s="221"/>
      <c r="K91" s="221"/>
      <c r="L91" s="221"/>
      <c r="M91" s="221"/>
      <c r="N91" s="221"/>
      <c r="O91" s="221"/>
      <c r="P91" s="221"/>
      <c r="Q91" s="221"/>
      <c r="R91" s="221"/>
      <c r="S91" s="221"/>
      <c r="T91" s="221"/>
      <c r="U91" s="221"/>
      <c r="V91" s="221"/>
      <c r="W91" s="221"/>
      <c r="X91" s="221"/>
      <c r="Y91" s="221"/>
      <c r="Z91" s="221"/>
    </row>
    <row r="92" ht="13.5" customHeight="1">
      <c r="A92" s="221"/>
      <c r="B92" s="221"/>
      <c r="C92" s="221"/>
      <c r="D92" s="221"/>
      <c r="E92" s="221"/>
      <c r="F92" s="221"/>
      <c r="G92" s="221"/>
      <c r="H92" s="221"/>
      <c r="I92" s="221"/>
      <c r="J92" s="221"/>
      <c r="K92" s="221"/>
      <c r="L92" s="221"/>
      <c r="M92" s="221"/>
      <c r="N92" s="221"/>
      <c r="O92" s="221"/>
      <c r="P92" s="221"/>
      <c r="Q92" s="221"/>
      <c r="R92" s="221"/>
      <c r="S92" s="221"/>
      <c r="T92" s="221"/>
      <c r="U92" s="221"/>
      <c r="V92" s="221"/>
      <c r="W92" s="221"/>
      <c r="X92" s="221"/>
      <c r="Y92" s="221"/>
      <c r="Z92" s="221"/>
    </row>
    <row r="93" ht="13.5" customHeight="1">
      <c r="A93" s="221"/>
      <c r="B93" s="221"/>
      <c r="C93" s="221"/>
      <c r="D93" s="221"/>
      <c r="E93" s="221"/>
      <c r="F93" s="221"/>
      <c r="G93" s="221"/>
      <c r="H93" s="221"/>
      <c r="I93" s="221"/>
      <c r="J93" s="221"/>
      <c r="K93" s="221"/>
      <c r="L93" s="221"/>
      <c r="M93" s="221"/>
      <c r="N93" s="221"/>
      <c r="O93" s="221"/>
      <c r="P93" s="221"/>
      <c r="Q93" s="221"/>
      <c r="R93" s="221"/>
      <c r="S93" s="221"/>
      <c r="T93" s="221"/>
      <c r="U93" s="221"/>
      <c r="V93" s="221"/>
      <c r="W93" s="221"/>
      <c r="X93" s="221"/>
      <c r="Y93" s="221"/>
      <c r="Z93" s="221"/>
    </row>
    <row r="94" ht="13.5" customHeight="1">
      <c r="A94" s="221"/>
      <c r="B94" s="221"/>
      <c r="C94" s="221"/>
      <c r="D94" s="221"/>
      <c r="E94" s="221"/>
      <c r="F94" s="221"/>
      <c r="G94" s="221"/>
      <c r="H94" s="221"/>
      <c r="I94" s="221"/>
      <c r="J94" s="221"/>
      <c r="K94" s="221"/>
      <c r="L94" s="221"/>
      <c r="M94" s="221"/>
      <c r="N94" s="221"/>
      <c r="O94" s="221"/>
      <c r="P94" s="221"/>
      <c r="Q94" s="221"/>
      <c r="R94" s="221"/>
      <c r="S94" s="221"/>
      <c r="T94" s="221"/>
      <c r="U94" s="221"/>
      <c r="V94" s="221"/>
      <c r="W94" s="221"/>
      <c r="X94" s="221"/>
      <c r="Y94" s="221"/>
      <c r="Z94" s="221"/>
    </row>
    <row r="95" ht="13.5" customHeight="1">
      <c r="A95" s="221"/>
      <c r="B95" s="221"/>
      <c r="C95" s="221"/>
      <c r="D95" s="221"/>
      <c r="E95" s="221"/>
      <c r="F95" s="221"/>
      <c r="G95" s="221"/>
      <c r="H95" s="221"/>
      <c r="I95" s="221"/>
      <c r="J95" s="221"/>
      <c r="K95" s="221"/>
      <c r="L95" s="221"/>
      <c r="M95" s="221"/>
      <c r="N95" s="221"/>
      <c r="O95" s="221"/>
      <c r="P95" s="221"/>
      <c r="Q95" s="221"/>
      <c r="R95" s="221"/>
      <c r="S95" s="221"/>
      <c r="T95" s="221"/>
      <c r="U95" s="221"/>
      <c r="V95" s="221"/>
      <c r="W95" s="221"/>
      <c r="X95" s="221"/>
      <c r="Y95" s="221"/>
      <c r="Z95" s="221"/>
    </row>
    <row r="96" ht="13.5" customHeight="1">
      <c r="A96" s="221"/>
      <c r="B96" s="221"/>
      <c r="C96" s="221"/>
      <c r="D96" s="221"/>
      <c r="E96" s="221"/>
      <c r="F96" s="221"/>
      <c r="G96" s="221"/>
      <c r="H96" s="221"/>
      <c r="I96" s="221"/>
      <c r="J96" s="221"/>
      <c r="K96" s="221"/>
      <c r="L96" s="221"/>
      <c r="M96" s="221"/>
      <c r="N96" s="221"/>
      <c r="O96" s="221"/>
      <c r="P96" s="221"/>
      <c r="Q96" s="221"/>
      <c r="R96" s="221"/>
      <c r="S96" s="221"/>
      <c r="T96" s="221"/>
      <c r="U96" s="221"/>
      <c r="V96" s="221"/>
      <c r="W96" s="221"/>
      <c r="X96" s="221"/>
      <c r="Y96" s="221"/>
      <c r="Z96" s="221"/>
    </row>
    <row r="97" ht="13.5" customHeight="1">
      <c r="A97" s="221"/>
      <c r="B97" s="221"/>
      <c r="C97" s="221"/>
      <c r="D97" s="221"/>
      <c r="E97" s="221"/>
      <c r="F97" s="221"/>
      <c r="G97" s="221"/>
      <c r="H97" s="221"/>
      <c r="I97" s="221"/>
      <c r="J97" s="221"/>
      <c r="K97" s="221"/>
      <c r="L97" s="221"/>
      <c r="M97" s="221"/>
      <c r="N97" s="221"/>
      <c r="O97" s="221"/>
      <c r="P97" s="221"/>
      <c r="Q97" s="221"/>
      <c r="R97" s="221"/>
      <c r="S97" s="221"/>
      <c r="T97" s="221"/>
      <c r="U97" s="221"/>
      <c r="V97" s="221"/>
      <c r="W97" s="221"/>
      <c r="X97" s="221"/>
      <c r="Y97" s="221"/>
      <c r="Z97" s="221"/>
    </row>
    <row r="98" ht="13.5" customHeight="1">
      <c r="A98" s="221"/>
      <c r="B98" s="221"/>
      <c r="C98" s="221"/>
      <c r="D98" s="221"/>
      <c r="E98" s="221"/>
      <c r="F98" s="221"/>
      <c r="G98" s="221"/>
      <c r="H98" s="221"/>
      <c r="I98" s="221"/>
      <c r="J98" s="221"/>
      <c r="K98" s="221"/>
      <c r="L98" s="221"/>
      <c r="M98" s="221"/>
      <c r="N98" s="221"/>
      <c r="O98" s="221"/>
      <c r="P98" s="221"/>
      <c r="Q98" s="221"/>
      <c r="R98" s="221"/>
      <c r="S98" s="221"/>
      <c r="T98" s="221"/>
      <c r="U98" s="221"/>
      <c r="V98" s="221"/>
      <c r="W98" s="221"/>
      <c r="X98" s="221"/>
      <c r="Y98" s="221"/>
      <c r="Z98" s="221"/>
    </row>
    <row r="99" ht="13.5" customHeight="1">
      <c r="A99" s="221"/>
      <c r="B99" s="221"/>
      <c r="C99" s="221"/>
      <c r="D99" s="221"/>
      <c r="E99" s="221"/>
      <c r="F99" s="221"/>
      <c r="G99" s="221"/>
      <c r="H99" s="221"/>
      <c r="I99" s="221"/>
      <c r="J99" s="221"/>
      <c r="K99" s="221"/>
      <c r="L99" s="221"/>
      <c r="M99" s="221"/>
      <c r="N99" s="221"/>
      <c r="O99" s="221"/>
      <c r="P99" s="221"/>
      <c r="Q99" s="221"/>
      <c r="R99" s="221"/>
      <c r="S99" s="221"/>
      <c r="T99" s="221"/>
      <c r="U99" s="221"/>
      <c r="V99" s="221"/>
      <c r="W99" s="221"/>
      <c r="X99" s="221"/>
      <c r="Y99" s="221"/>
      <c r="Z99" s="221"/>
    </row>
    <row r="100" ht="13.5" customHeight="1">
      <c r="A100" s="221"/>
      <c r="B100" s="221"/>
      <c r="C100" s="221"/>
      <c r="D100" s="221"/>
      <c r="E100" s="221"/>
      <c r="F100" s="221"/>
      <c r="G100" s="221"/>
      <c r="H100" s="221"/>
      <c r="I100" s="221"/>
      <c r="J100" s="221"/>
      <c r="K100" s="221"/>
      <c r="L100" s="221"/>
      <c r="M100" s="221"/>
      <c r="N100" s="221"/>
      <c r="O100" s="221"/>
      <c r="P100" s="221"/>
      <c r="Q100" s="221"/>
      <c r="R100" s="221"/>
      <c r="S100" s="221"/>
      <c r="T100" s="221"/>
      <c r="U100" s="221"/>
      <c r="V100" s="221"/>
      <c r="W100" s="221"/>
      <c r="X100" s="221"/>
      <c r="Y100" s="221"/>
      <c r="Z100" s="221"/>
    </row>
    <row r="101" ht="13.5" customHeight="1">
      <c r="A101" s="221"/>
      <c r="B101" s="221"/>
      <c r="C101" s="221"/>
      <c r="D101" s="221"/>
      <c r="E101" s="221"/>
      <c r="F101" s="221"/>
      <c r="G101" s="221"/>
      <c r="H101" s="221"/>
      <c r="I101" s="221"/>
      <c r="J101" s="221"/>
      <c r="K101" s="221"/>
      <c r="L101" s="221"/>
      <c r="M101" s="221"/>
      <c r="N101" s="221"/>
      <c r="O101" s="221"/>
      <c r="P101" s="221"/>
      <c r="Q101" s="221"/>
      <c r="R101" s="221"/>
      <c r="S101" s="221"/>
      <c r="T101" s="221"/>
      <c r="U101" s="221"/>
      <c r="V101" s="221"/>
      <c r="W101" s="221"/>
      <c r="X101" s="221"/>
      <c r="Y101" s="221"/>
      <c r="Z101" s="221"/>
    </row>
    <row r="102" ht="13.5" customHeight="1">
      <c r="A102" s="221"/>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c r="Y102" s="221"/>
      <c r="Z102" s="221"/>
    </row>
    <row r="103" ht="13.5" customHeight="1">
      <c r="A103" s="221"/>
      <c r="B103" s="221"/>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c r="Y103" s="221"/>
      <c r="Z103" s="221"/>
    </row>
    <row r="104" ht="13.5" customHeight="1">
      <c r="A104" s="221"/>
      <c r="B104" s="221"/>
      <c r="C104" s="221"/>
      <c r="D104" s="221"/>
      <c r="E104" s="221"/>
      <c r="F104" s="221"/>
      <c r="G104" s="221"/>
      <c r="H104" s="221"/>
      <c r="I104" s="221"/>
      <c r="J104" s="221"/>
      <c r="K104" s="221"/>
      <c r="L104" s="221"/>
      <c r="M104" s="221"/>
      <c r="N104" s="221"/>
      <c r="O104" s="221"/>
      <c r="P104" s="221"/>
      <c r="Q104" s="221"/>
      <c r="R104" s="221"/>
      <c r="S104" s="221"/>
      <c r="T104" s="221"/>
      <c r="U104" s="221"/>
      <c r="V104" s="221"/>
      <c r="W104" s="221"/>
      <c r="X104" s="221"/>
      <c r="Y104" s="221"/>
      <c r="Z104" s="221"/>
    </row>
    <row r="105" ht="13.5" customHeight="1">
      <c r="A105" s="221"/>
      <c r="B105" s="221"/>
      <c r="C105" s="221"/>
      <c r="D105" s="221"/>
      <c r="E105" s="221"/>
      <c r="F105" s="221"/>
      <c r="G105" s="221"/>
      <c r="H105" s="221"/>
      <c r="I105" s="221"/>
      <c r="J105" s="221"/>
      <c r="K105" s="221"/>
      <c r="L105" s="221"/>
      <c r="M105" s="221"/>
      <c r="N105" s="221"/>
      <c r="O105" s="221"/>
      <c r="P105" s="221"/>
      <c r="Q105" s="221"/>
      <c r="R105" s="221"/>
      <c r="S105" s="221"/>
      <c r="T105" s="221"/>
      <c r="U105" s="221"/>
      <c r="V105" s="221"/>
      <c r="W105" s="221"/>
      <c r="X105" s="221"/>
      <c r="Y105" s="221"/>
      <c r="Z105" s="221"/>
    </row>
    <row r="106" ht="13.5" customHeight="1">
      <c r="A106" s="221"/>
      <c r="B106" s="221"/>
      <c r="C106" s="221"/>
      <c r="D106" s="221"/>
      <c r="E106" s="221"/>
      <c r="F106" s="221"/>
      <c r="G106" s="221"/>
      <c r="H106" s="221"/>
      <c r="I106" s="221"/>
      <c r="J106" s="221"/>
      <c r="K106" s="221"/>
      <c r="L106" s="221"/>
      <c r="M106" s="221"/>
      <c r="N106" s="221"/>
      <c r="O106" s="221"/>
      <c r="P106" s="221"/>
      <c r="Q106" s="221"/>
      <c r="R106" s="221"/>
      <c r="S106" s="221"/>
      <c r="T106" s="221"/>
      <c r="U106" s="221"/>
      <c r="V106" s="221"/>
      <c r="W106" s="221"/>
      <c r="X106" s="221"/>
      <c r="Y106" s="221"/>
      <c r="Z106" s="221"/>
    </row>
    <row r="107" ht="13.5" customHeight="1">
      <c r="A107" s="221"/>
      <c r="B107" s="221"/>
      <c r="C107" s="221"/>
      <c r="D107" s="221"/>
      <c r="E107" s="221"/>
      <c r="F107" s="221"/>
      <c r="G107" s="221"/>
      <c r="H107" s="221"/>
      <c r="I107" s="221"/>
      <c r="J107" s="221"/>
      <c r="K107" s="221"/>
      <c r="L107" s="221"/>
      <c r="M107" s="221"/>
      <c r="N107" s="221"/>
      <c r="O107" s="221"/>
      <c r="P107" s="221"/>
      <c r="Q107" s="221"/>
      <c r="R107" s="221"/>
      <c r="S107" s="221"/>
      <c r="T107" s="221"/>
      <c r="U107" s="221"/>
      <c r="V107" s="221"/>
      <c r="W107" s="221"/>
      <c r="X107" s="221"/>
      <c r="Y107" s="221"/>
      <c r="Z107" s="221"/>
    </row>
    <row r="108" ht="13.5" customHeight="1">
      <c r="A108" s="221"/>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1"/>
    </row>
    <row r="109" ht="13.5" customHeight="1">
      <c r="A109" s="221"/>
      <c r="B109" s="221"/>
      <c r="C109" s="221"/>
      <c r="D109" s="221"/>
      <c r="E109" s="221"/>
      <c r="F109" s="221"/>
      <c r="G109" s="221"/>
      <c r="H109" s="221"/>
      <c r="I109" s="221"/>
      <c r="J109" s="221"/>
      <c r="K109" s="221"/>
      <c r="L109" s="221"/>
      <c r="M109" s="221"/>
      <c r="N109" s="221"/>
      <c r="O109" s="221"/>
      <c r="P109" s="221"/>
      <c r="Q109" s="221"/>
      <c r="R109" s="221"/>
      <c r="S109" s="221"/>
      <c r="T109" s="221"/>
      <c r="U109" s="221"/>
      <c r="V109" s="221"/>
      <c r="W109" s="221"/>
      <c r="X109" s="221"/>
      <c r="Y109" s="221"/>
      <c r="Z109" s="221"/>
    </row>
    <row r="110" ht="13.5" customHeight="1">
      <c r="A110" s="221"/>
      <c r="B110" s="221"/>
      <c r="C110" s="221"/>
      <c r="D110" s="221"/>
      <c r="E110" s="221"/>
      <c r="F110" s="221"/>
      <c r="G110" s="221"/>
      <c r="H110" s="221"/>
      <c r="I110" s="221"/>
      <c r="J110" s="221"/>
      <c r="K110" s="221"/>
      <c r="L110" s="221"/>
      <c r="M110" s="221"/>
      <c r="N110" s="221"/>
      <c r="O110" s="221"/>
      <c r="P110" s="221"/>
      <c r="Q110" s="221"/>
      <c r="R110" s="221"/>
      <c r="S110" s="221"/>
      <c r="T110" s="221"/>
      <c r="U110" s="221"/>
      <c r="V110" s="221"/>
      <c r="W110" s="221"/>
      <c r="X110" s="221"/>
      <c r="Y110" s="221"/>
      <c r="Z110" s="221"/>
    </row>
    <row r="111" ht="13.5" customHeight="1">
      <c r="A111" s="221"/>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c r="Y111" s="221"/>
      <c r="Z111" s="221"/>
    </row>
    <row r="112" ht="13.5" customHeight="1">
      <c r="A112" s="22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row>
    <row r="113" ht="13.5" customHeight="1">
      <c r="A113" s="221"/>
      <c r="B113" s="221"/>
      <c r="C113" s="221"/>
      <c r="D113" s="221"/>
      <c r="E113" s="221"/>
      <c r="F113" s="221"/>
      <c r="G113" s="221"/>
      <c r="H113" s="221"/>
      <c r="I113" s="221"/>
      <c r="J113" s="221"/>
      <c r="K113" s="221"/>
      <c r="L113" s="221"/>
      <c r="M113" s="221"/>
      <c r="N113" s="221"/>
      <c r="O113" s="221"/>
      <c r="P113" s="221"/>
      <c r="Q113" s="221"/>
      <c r="R113" s="221"/>
      <c r="S113" s="221"/>
      <c r="T113" s="221"/>
      <c r="U113" s="221"/>
      <c r="V113" s="221"/>
      <c r="W113" s="221"/>
      <c r="X113" s="221"/>
      <c r="Y113" s="221"/>
      <c r="Z113" s="221"/>
    </row>
    <row r="114" ht="13.5" customHeight="1">
      <c r="A114" s="221"/>
      <c r="B114" s="221"/>
      <c r="C114" s="221"/>
      <c r="D114" s="221"/>
      <c r="E114" s="221"/>
      <c r="F114" s="221"/>
      <c r="G114" s="221"/>
      <c r="H114" s="221"/>
      <c r="I114" s="221"/>
      <c r="J114" s="221"/>
      <c r="K114" s="221"/>
      <c r="L114" s="221"/>
      <c r="M114" s="221"/>
      <c r="N114" s="221"/>
      <c r="O114" s="221"/>
      <c r="P114" s="221"/>
      <c r="Q114" s="221"/>
      <c r="R114" s="221"/>
      <c r="S114" s="221"/>
      <c r="T114" s="221"/>
      <c r="U114" s="221"/>
      <c r="V114" s="221"/>
      <c r="W114" s="221"/>
      <c r="X114" s="221"/>
      <c r="Y114" s="221"/>
      <c r="Z114" s="221"/>
    </row>
    <row r="115" ht="13.5" customHeight="1">
      <c r="A115" s="221"/>
      <c r="B115" s="221"/>
      <c r="C115" s="221"/>
      <c r="D115" s="221"/>
      <c r="E115" s="221"/>
      <c r="F115" s="221"/>
      <c r="G115" s="221"/>
      <c r="H115" s="221"/>
      <c r="I115" s="221"/>
      <c r="J115" s="221"/>
      <c r="K115" s="221"/>
      <c r="L115" s="221"/>
      <c r="M115" s="221"/>
      <c r="N115" s="221"/>
      <c r="O115" s="221"/>
      <c r="P115" s="221"/>
      <c r="Q115" s="221"/>
      <c r="R115" s="221"/>
      <c r="S115" s="221"/>
      <c r="T115" s="221"/>
      <c r="U115" s="221"/>
      <c r="V115" s="221"/>
      <c r="W115" s="221"/>
      <c r="X115" s="221"/>
      <c r="Y115" s="221"/>
      <c r="Z115" s="221"/>
    </row>
    <row r="116" ht="13.5" customHeight="1">
      <c r="A116" s="221"/>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1"/>
    </row>
    <row r="117" ht="13.5" customHeight="1">
      <c r="A117" s="221"/>
      <c r="B117" s="221"/>
      <c r="C117" s="221"/>
      <c r="D117" s="221"/>
      <c r="E117" s="221"/>
      <c r="F117" s="221"/>
      <c r="G117" s="221"/>
      <c r="H117" s="221"/>
      <c r="I117" s="221"/>
      <c r="J117" s="221"/>
      <c r="K117" s="221"/>
      <c r="L117" s="221"/>
      <c r="M117" s="221"/>
      <c r="N117" s="221"/>
      <c r="O117" s="221"/>
      <c r="P117" s="221"/>
      <c r="Q117" s="221"/>
      <c r="R117" s="221"/>
      <c r="S117" s="221"/>
      <c r="T117" s="221"/>
      <c r="U117" s="221"/>
      <c r="V117" s="221"/>
      <c r="W117" s="221"/>
      <c r="X117" s="221"/>
      <c r="Y117" s="221"/>
      <c r="Z117" s="221"/>
    </row>
    <row r="118" ht="13.5" customHeight="1">
      <c r="A118" s="221"/>
      <c r="B118" s="221"/>
      <c r="C118" s="221"/>
      <c r="D118" s="221"/>
      <c r="E118" s="221"/>
      <c r="F118" s="221"/>
      <c r="G118" s="221"/>
      <c r="H118" s="221"/>
      <c r="I118" s="221"/>
      <c r="J118" s="221"/>
      <c r="K118" s="221"/>
      <c r="L118" s="221"/>
      <c r="M118" s="221"/>
      <c r="N118" s="221"/>
      <c r="O118" s="221"/>
      <c r="P118" s="221"/>
      <c r="Q118" s="221"/>
      <c r="R118" s="221"/>
      <c r="S118" s="221"/>
      <c r="T118" s="221"/>
      <c r="U118" s="221"/>
      <c r="V118" s="221"/>
      <c r="W118" s="221"/>
      <c r="X118" s="221"/>
      <c r="Y118" s="221"/>
      <c r="Z118" s="221"/>
    </row>
    <row r="119" ht="13.5" customHeight="1">
      <c r="A119" s="221"/>
      <c r="B119" s="221"/>
      <c r="C119" s="221"/>
      <c r="D119" s="221"/>
      <c r="E119" s="221"/>
      <c r="F119" s="221"/>
      <c r="G119" s="221"/>
      <c r="H119" s="221"/>
      <c r="I119" s="221"/>
      <c r="J119" s="221"/>
      <c r="K119" s="221"/>
      <c r="L119" s="221"/>
      <c r="M119" s="221"/>
      <c r="N119" s="221"/>
      <c r="O119" s="221"/>
      <c r="P119" s="221"/>
      <c r="Q119" s="221"/>
      <c r="R119" s="221"/>
      <c r="S119" s="221"/>
      <c r="T119" s="221"/>
      <c r="U119" s="221"/>
      <c r="V119" s="221"/>
      <c r="W119" s="221"/>
      <c r="X119" s="221"/>
      <c r="Y119" s="221"/>
      <c r="Z119" s="221"/>
    </row>
    <row r="120" ht="13.5" customHeight="1">
      <c r="A120" s="221"/>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1"/>
    </row>
    <row r="121" ht="13.5" customHeight="1">
      <c r="A121" s="221"/>
      <c r="B121" s="221"/>
      <c r="C121" s="221"/>
      <c r="D121" s="221"/>
      <c r="E121" s="221"/>
      <c r="F121" s="221"/>
      <c r="G121" s="221"/>
      <c r="H121" s="221"/>
      <c r="I121" s="221"/>
      <c r="J121" s="221"/>
      <c r="K121" s="221"/>
      <c r="L121" s="221"/>
      <c r="M121" s="221"/>
      <c r="N121" s="221"/>
      <c r="O121" s="221"/>
      <c r="P121" s="221"/>
      <c r="Q121" s="221"/>
      <c r="R121" s="221"/>
      <c r="S121" s="221"/>
      <c r="T121" s="221"/>
      <c r="U121" s="221"/>
      <c r="V121" s="221"/>
      <c r="W121" s="221"/>
      <c r="X121" s="221"/>
      <c r="Y121" s="221"/>
      <c r="Z121" s="221"/>
    </row>
    <row r="122" ht="13.5" customHeight="1">
      <c r="A122" s="221"/>
      <c r="B122" s="221"/>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c r="Z122" s="221"/>
    </row>
    <row r="123" ht="13.5" customHeight="1">
      <c r="A123" s="221"/>
      <c r="B123" s="221"/>
      <c r="C123" s="221"/>
      <c r="D123" s="221"/>
      <c r="E123" s="221"/>
      <c r="F123" s="221"/>
      <c r="G123" s="221"/>
      <c r="H123" s="221"/>
      <c r="I123" s="221"/>
      <c r="J123" s="221"/>
      <c r="K123" s="221"/>
      <c r="L123" s="221"/>
      <c r="M123" s="221"/>
      <c r="N123" s="221"/>
      <c r="O123" s="221"/>
      <c r="P123" s="221"/>
      <c r="Q123" s="221"/>
      <c r="R123" s="221"/>
      <c r="S123" s="221"/>
      <c r="T123" s="221"/>
      <c r="U123" s="221"/>
      <c r="V123" s="221"/>
      <c r="W123" s="221"/>
      <c r="X123" s="221"/>
      <c r="Y123" s="221"/>
      <c r="Z123" s="221"/>
    </row>
    <row r="124" ht="13.5" customHeight="1">
      <c r="A124" s="221"/>
      <c r="B124" s="221"/>
      <c r="C124" s="221"/>
      <c r="D124" s="221"/>
      <c r="E124" s="221"/>
      <c r="F124" s="221"/>
      <c r="G124" s="221"/>
      <c r="H124" s="221"/>
      <c r="I124" s="221"/>
      <c r="J124" s="221"/>
      <c r="K124" s="221"/>
      <c r="L124" s="221"/>
      <c r="M124" s="221"/>
      <c r="N124" s="221"/>
      <c r="O124" s="221"/>
      <c r="P124" s="221"/>
      <c r="Q124" s="221"/>
      <c r="R124" s="221"/>
      <c r="S124" s="221"/>
      <c r="T124" s="221"/>
      <c r="U124" s="221"/>
      <c r="V124" s="221"/>
      <c r="W124" s="221"/>
      <c r="X124" s="221"/>
      <c r="Y124" s="221"/>
      <c r="Z124" s="221"/>
    </row>
    <row r="125" ht="13.5" customHeight="1">
      <c r="A125" s="221"/>
      <c r="B125" s="221"/>
      <c r="C125" s="221"/>
      <c r="D125" s="221"/>
      <c r="E125" s="221"/>
      <c r="F125" s="221"/>
      <c r="G125" s="221"/>
      <c r="H125" s="221"/>
      <c r="I125" s="221"/>
      <c r="J125" s="221"/>
      <c r="K125" s="221"/>
      <c r="L125" s="221"/>
      <c r="M125" s="221"/>
      <c r="N125" s="221"/>
      <c r="O125" s="221"/>
      <c r="P125" s="221"/>
      <c r="Q125" s="221"/>
      <c r="R125" s="221"/>
      <c r="S125" s="221"/>
      <c r="T125" s="221"/>
      <c r="U125" s="221"/>
      <c r="V125" s="221"/>
      <c r="W125" s="221"/>
      <c r="X125" s="221"/>
      <c r="Y125" s="221"/>
      <c r="Z125" s="221"/>
    </row>
    <row r="126" ht="13.5" customHeight="1">
      <c r="A126" s="221"/>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c r="Z126" s="221"/>
    </row>
    <row r="127" ht="13.5" customHeight="1">
      <c r="A127" s="221"/>
      <c r="B127" s="221"/>
      <c r="C127" s="221"/>
      <c r="D127" s="221"/>
      <c r="E127" s="221"/>
      <c r="F127" s="221"/>
      <c r="G127" s="221"/>
      <c r="H127" s="221"/>
      <c r="I127" s="221"/>
      <c r="J127" s="221"/>
      <c r="K127" s="221"/>
      <c r="L127" s="221"/>
      <c r="M127" s="221"/>
      <c r="N127" s="221"/>
      <c r="O127" s="221"/>
      <c r="P127" s="221"/>
      <c r="Q127" s="221"/>
      <c r="R127" s="221"/>
      <c r="S127" s="221"/>
      <c r="T127" s="221"/>
      <c r="U127" s="221"/>
      <c r="V127" s="221"/>
      <c r="W127" s="221"/>
      <c r="X127" s="221"/>
      <c r="Y127" s="221"/>
      <c r="Z127" s="221"/>
    </row>
    <row r="128" ht="13.5" customHeight="1">
      <c r="A128" s="221"/>
      <c r="B128" s="221"/>
      <c r="C128" s="221"/>
      <c r="D128" s="221"/>
      <c r="E128" s="221"/>
      <c r="F128" s="221"/>
      <c r="G128" s="221"/>
      <c r="H128" s="221"/>
      <c r="I128" s="221"/>
      <c r="J128" s="221"/>
      <c r="K128" s="221"/>
      <c r="L128" s="221"/>
      <c r="M128" s="221"/>
      <c r="N128" s="221"/>
      <c r="O128" s="221"/>
      <c r="P128" s="221"/>
      <c r="Q128" s="221"/>
      <c r="R128" s="221"/>
      <c r="S128" s="221"/>
      <c r="T128" s="221"/>
      <c r="U128" s="221"/>
      <c r="V128" s="221"/>
      <c r="W128" s="221"/>
      <c r="X128" s="221"/>
      <c r="Y128" s="221"/>
      <c r="Z128" s="221"/>
    </row>
    <row r="129" ht="13.5" customHeight="1">
      <c r="A129" s="221"/>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1"/>
      <c r="Z129" s="221"/>
    </row>
    <row r="130" ht="13.5" customHeight="1">
      <c r="A130" s="221"/>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1"/>
      <c r="Z130" s="221"/>
    </row>
    <row r="131" ht="13.5" customHeight="1">
      <c r="A131" s="221"/>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c r="Z131" s="221"/>
    </row>
    <row r="132" ht="13.5" customHeight="1">
      <c r="A132" s="221"/>
      <c r="B132" s="221"/>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c r="Z132" s="221"/>
    </row>
    <row r="133" ht="13.5" customHeight="1">
      <c r="A133" s="221"/>
      <c r="B133" s="221"/>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c r="Z133" s="221"/>
    </row>
    <row r="134" ht="13.5" customHeight="1">
      <c r="A134" s="221"/>
      <c r="B134" s="221"/>
      <c r="C134" s="221"/>
      <c r="D134" s="221"/>
      <c r="E134" s="221"/>
      <c r="F134" s="221"/>
      <c r="G134" s="221"/>
      <c r="H134" s="221"/>
      <c r="I134" s="221"/>
      <c r="J134" s="221"/>
      <c r="K134" s="221"/>
      <c r="L134" s="221"/>
      <c r="M134" s="221"/>
      <c r="N134" s="221"/>
      <c r="O134" s="221"/>
      <c r="P134" s="221"/>
      <c r="Q134" s="221"/>
      <c r="R134" s="221"/>
      <c r="S134" s="221"/>
      <c r="T134" s="221"/>
      <c r="U134" s="221"/>
      <c r="V134" s="221"/>
      <c r="W134" s="221"/>
      <c r="X134" s="221"/>
      <c r="Y134" s="221"/>
      <c r="Z134" s="221"/>
    </row>
    <row r="135" ht="13.5" customHeight="1">
      <c r="A135" s="221"/>
      <c r="B135" s="221"/>
      <c r="C135" s="221"/>
      <c r="D135" s="221"/>
      <c r="E135" s="221"/>
      <c r="F135" s="221"/>
      <c r="G135" s="221"/>
      <c r="H135" s="221"/>
      <c r="I135" s="221"/>
      <c r="J135" s="221"/>
      <c r="K135" s="221"/>
      <c r="L135" s="221"/>
      <c r="M135" s="221"/>
      <c r="N135" s="221"/>
      <c r="O135" s="221"/>
      <c r="P135" s="221"/>
      <c r="Q135" s="221"/>
      <c r="R135" s="221"/>
      <c r="S135" s="221"/>
      <c r="T135" s="221"/>
      <c r="U135" s="221"/>
      <c r="V135" s="221"/>
      <c r="W135" s="221"/>
      <c r="X135" s="221"/>
      <c r="Y135" s="221"/>
      <c r="Z135" s="221"/>
    </row>
    <row r="136" ht="13.5" customHeight="1">
      <c r="A136" s="221"/>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c r="Z136" s="221"/>
    </row>
    <row r="137" ht="13.5" customHeight="1">
      <c r="A137" s="221"/>
      <c r="B137" s="221"/>
      <c r="C137" s="221"/>
      <c r="D137" s="221"/>
      <c r="E137" s="221"/>
      <c r="F137" s="221"/>
      <c r="G137" s="221"/>
      <c r="H137" s="221"/>
      <c r="I137" s="221"/>
      <c r="J137" s="221"/>
      <c r="K137" s="221"/>
      <c r="L137" s="221"/>
      <c r="M137" s="221"/>
      <c r="N137" s="221"/>
      <c r="O137" s="221"/>
      <c r="P137" s="221"/>
      <c r="Q137" s="221"/>
      <c r="R137" s="221"/>
      <c r="S137" s="221"/>
      <c r="T137" s="221"/>
      <c r="U137" s="221"/>
      <c r="V137" s="221"/>
      <c r="W137" s="221"/>
      <c r="X137" s="221"/>
      <c r="Y137" s="221"/>
      <c r="Z137" s="221"/>
    </row>
    <row r="138" ht="13.5" customHeight="1">
      <c r="A138" s="221"/>
      <c r="B138" s="221"/>
      <c r="C138" s="221"/>
      <c r="D138" s="221"/>
      <c r="E138" s="221"/>
      <c r="F138" s="221"/>
      <c r="G138" s="221"/>
      <c r="H138" s="221"/>
      <c r="I138" s="221"/>
      <c r="J138" s="221"/>
      <c r="K138" s="221"/>
      <c r="L138" s="221"/>
      <c r="M138" s="221"/>
      <c r="N138" s="221"/>
      <c r="O138" s="221"/>
      <c r="P138" s="221"/>
      <c r="Q138" s="221"/>
      <c r="R138" s="221"/>
      <c r="S138" s="221"/>
      <c r="T138" s="221"/>
      <c r="U138" s="221"/>
      <c r="V138" s="221"/>
      <c r="W138" s="221"/>
      <c r="X138" s="221"/>
      <c r="Y138" s="221"/>
      <c r="Z138" s="221"/>
    </row>
    <row r="139" ht="13.5" customHeight="1">
      <c r="A139" s="221"/>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c r="Z139" s="221"/>
    </row>
    <row r="140" ht="13.5" customHeight="1">
      <c r="A140" s="221"/>
      <c r="B140" s="221"/>
      <c r="C140" s="221"/>
      <c r="D140" s="221"/>
      <c r="E140" s="221"/>
      <c r="F140" s="221"/>
      <c r="G140" s="221"/>
      <c r="H140" s="221"/>
      <c r="I140" s="221"/>
      <c r="J140" s="221"/>
      <c r="K140" s="221"/>
      <c r="L140" s="221"/>
      <c r="M140" s="221"/>
      <c r="N140" s="221"/>
      <c r="O140" s="221"/>
      <c r="P140" s="221"/>
      <c r="Q140" s="221"/>
      <c r="R140" s="221"/>
      <c r="S140" s="221"/>
      <c r="T140" s="221"/>
      <c r="U140" s="221"/>
      <c r="V140" s="221"/>
      <c r="W140" s="221"/>
      <c r="X140" s="221"/>
      <c r="Y140" s="221"/>
      <c r="Z140" s="221"/>
    </row>
    <row r="141" ht="13.5" customHeight="1">
      <c r="A141" s="221"/>
      <c r="B141" s="221"/>
      <c r="C141" s="221"/>
      <c r="D141" s="221"/>
      <c r="E141" s="221"/>
      <c r="F141" s="221"/>
      <c r="G141" s="221"/>
      <c r="H141" s="221"/>
      <c r="I141" s="221"/>
      <c r="J141" s="221"/>
      <c r="K141" s="221"/>
      <c r="L141" s="221"/>
      <c r="M141" s="221"/>
      <c r="N141" s="221"/>
      <c r="O141" s="221"/>
      <c r="P141" s="221"/>
      <c r="Q141" s="221"/>
      <c r="R141" s="221"/>
      <c r="S141" s="221"/>
      <c r="T141" s="221"/>
      <c r="U141" s="221"/>
      <c r="V141" s="221"/>
      <c r="W141" s="221"/>
      <c r="X141" s="221"/>
      <c r="Y141" s="221"/>
      <c r="Z141" s="221"/>
    </row>
    <row r="142" ht="13.5" customHeight="1">
      <c r="A142" s="221"/>
      <c r="B142" s="221"/>
      <c r="C142" s="221"/>
      <c r="D142" s="221"/>
      <c r="E142" s="221"/>
      <c r="F142" s="221"/>
      <c r="G142" s="221"/>
      <c r="H142" s="221"/>
      <c r="I142" s="221"/>
      <c r="J142" s="221"/>
      <c r="K142" s="221"/>
      <c r="L142" s="221"/>
      <c r="M142" s="221"/>
      <c r="N142" s="221"/>
      <c r="O142" s="221"/>
      <c r="P142" s="221"/>
      <c r="Q142" s="221"/>
      <c r="R142" s="221"/>
      <c r="S142" s="221"/>
      <c r="T142" s="221"/>
      <c r="U142" s="221"/>
      <c r="V142" s="221"/>
      <c r="W142" s="221"/>
      <c r="X142" s="221"/>
      <c r="Y142" s="221"/>
      <c r="Z142" s="221"/>
    </row>
    <row r="143" ht="13.5" customHeight="1">
      <c r="A143" s="221"/>
      <c r="B143" s="221"/>
      <c r="C143" s="221"/>
      <c r="D143" s="221"/>
      <c r="E143" s="221"/>
      <c r="F143" s="221"/>
      <c r="G143" s="221"/>
      <c r="H143" s="221"/>
      <c r="I143" s="221"/>
      <c r="J143" s="221"/>
      <c r="K143" s="221"/>
      <c r="L143" s="221"/>
      <c r="M143" s="221"/>
      <c r="N143" s="221"/>
      <c r="O143" s="221"/>
      <c r="P143" s="221"/>
      <c r="Q143" s="221"/>
      <c r="R143" s="221"/>
      <c r="S143" s="221"/>
      <c r="T143" s="221"/>
      <c r="U143" s="221"/>
      <c r="V143" s="221"/>
      <c r="W143" s="221"/>
      <c r="X143" s="221"/>
      <c r="Y143" s="221"/>
      <c r="Z143" s="221"/>
    </row>
    <row r="144" ht="13.5" customHeight="1">
      <c r="A144" s="221"/>
      <c r="B144" s="221"/>
      <c r="C144" s="221"/>
      <c r="D144" s="221"/>
      <c r="E144" s="221"/>
      <c r="F144" s="221"/>
      <c r="G144" s="221"/>
      <c r="H144" s="221"/>
      <c r="I144" s="221"/>
      <c r="J144" s="221"/>
      <c r="K144" s="221"/>
      <c r="L144" s="221"/>
      <c r="M144" s="221"/>
      <c r="N144" s="221"/>
      <c r="O144" s="221"/>
      <c r="P144" s="221"/>
      <c r="Q144" s="221"/>
      <c r="R144" s="221"/>
      <c r="S144" s="221"/>
      <c r="T144" s="221"/>
      <c r="U144" s="221"/>
      <c r="V144" s="221"/>
      <c r="W144" s="221"/>
      <c r="X144" s="221"/>
      <c r="Y144" s="221"/>
      <c r="Z144" s="221"/>
    </row>
    <row r="145" ht="13.5" customHeight="1">
      <c r="A145" s="221"/>
      <c r="B145" s="221"/>
      <c r="C145" s="221"/>
      <c r="D145" s="221"/>
      <c r="E145" s="221"/>
      <c r="F145" s="221"/>
      <c r="G145" s="221"/>
      <c r="H145" s="221"/>
      <c r="I145" s="221"/>
      <c r="J145" s="221"/>
      <c r="K145" s="221"/>
      <c r="L145" s="221"/>
      <c r="M145" s="221"/>
      <c r="N145" s="221"/>
      <c r="O145" s="221"/>
      <c r="P145" s="221"/>
      <c r="Q145" s="221"/>
      <c r="R145" s="221"/>
      <c r="S145" s="221"/>
      <c r="T145" s="221"/>
      <c r="U145" s="221"/>
      <c r="V145" s="221"/>
      <c r="W145" s="221"/>
      <c r="X145" s="221"/>
      <c r="Y145" s="221"/>
      <c r="Z145" s="221"/>
    </row>
    <row r="146" ht="13.5" customHeight="1">
      <c r="A146" s="221"/>
      <c r="B146" s="221"/>
      <c r="C146" s="221"/>
      <c r="D146" s="221"/>
      <c r="E146" s="221"/>
      <c r="F146" s="221"/>
      <c r="G146" s="221"/>
      <c r="H146" s="221"/>
      <c r="I146" s="221"/>
      <c r="J146" s="221"/>
      <c r="K146" s="221"/>
      <c r="L146" s="221"/>
      <c r="M146" s="221"/>
      <c r="N146" s="221"/>
      <c r="O146" s="221"/>
      <c r="P146" s="221"/>
      <c r="Q146" s="221"/>
      <c r="R146" s="221"/>
      <c r="S146" s="221"/>
      <c r="T146" s="221"/>
      <c r="U146" s="221"/>
      <c r="V146" s="221"/>
      <c r="W146" s="221"/>
      <c r="X146" s="221"/>
      <c r="Y146" s="221"/>
      <c r="Z146" s="221"/>
    </row>
    <row r="147" ht="13.5" customHeight="1">
      <c r="A147" s="221"/>
      <c r="B147" s="221"/>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c r="Z147" s="221"/>
    </row>
    <row r="148" ht="13.5" customHeight="1">
      <c r="A148" s="221"/>
      <c r="B148" s="221"/>
      <c r="C148" s="221"/>
      <c r="D148" s="221"/>
      <c r="E148" s="221"/>
      <c r="F148" s="221"/>
      <c r="G148" s="221"/>
      <c r="H148" s="221"/>
      <c r="I148" s="221"/>
      <c r="J148" s="221"/>
      <c r="K148" s="221"/>
      <c r="L148" s="221"/>
      <c r="M148" s="221"/>
      <c r="N148" s="221"/>
      <c r="O148" s="221"/>
      <c r="P148" s="221"/>
      <c r="Q148" s="221"/>
      <c r="R148" s="221"/>
      <c r="S148" s="221"/>
      <c r="T148" s="221"/>
      <c r="U148" s="221"/>
      <c r="V148" s="221"/>
      <c r="W148" s="221"/>
      <c r="X148" s="221"/>
      <c r="Y148" s="221"/>
      <c r="Z148" s="221"/>
    </row>
    <row r="149" ht="13.5" customHeight="1">
      <c r="A149" s="221"/>
      <c r="B149" s="221"/>
      <c r="C149" s="221"/>
      <c r="D149" s="221"/>
      <c r="E149" s="221"/>
      <c r="F149" s="221"/>
      <c r="G149" s="221"/>
      <c r="H149" s="221"/>
      <c r="I149" s="221"/>
      <c r="J149" s="221"/>
      <c r="K149" s="221"/>
      <c r="L149" s="221"/>
      <c r="M149" s="221"/>
      <c r="N149" s="221"/>
      <c r="O149" s="221"/>
      <c r="P149" s="221"/>
      <c r="Q149" s="221"/>
      <c r="R149" s="221"/>
      <c r="S149" s="221"/>
      <c r="T149" s="221"/>
      <c r="U149" s="221"/>
      <c r="V149" s="221"/>
      <c r="W149" s="221"/>
      <c r="X149" s="221"/>
      <c r="Y149" s="221"/>
      <c r="Z149" s="221"/>
    </row>
    <row r="150" ht="13.5" customHeight="1">
      <c r="A150" s="221"/>
      <c r="B150" s="221"/>
      <c r="C150" s="221"/>
      <c r="D150" s="221"/>
      <c r="E150" s="221"/>
      <c r="F150" s="221"/>
      <c r="G150" s="221"/>
      <c r="H150" s="221"/>
      <c r="I150" s="221"/>
      <c r="J150" s="221"/>
      <c r="K150" s="221"/>
      <c r="L150" s="221"/>
      <c r="M150" s="221"/>
      <c r="N150" s="221"/>
      <c r="O150" s="221"/>
      <c r="P150" s="221"/>
      <c r="Q150" s="221"/>
      <c r="R150" s="221"/>
      <c r="S150" s="221"/>
      <c r="T150" s="221"/>
      <c r="U150" s="221"/>
      <c r="V150" s="221"/>
      <c r="W150" s="221"/>
      <c r="X150" s="221"/>
      <c r="Y150" s="221"/>
      <c r="Z150" s="221"/>
    </row>
    <row r="151" ht="13.5" customHeight="1">
      <c r="A151" s="221"/>
      <c r="B151" s="221"/>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row>
    <row r="152" ht="13.5" customHeight="1">
      <c r="A152" s="221"/>
      <c r="B152" s="221"/>
      <c r="C152" s="221"/>
      <c r="D152" s="221"/>
      <c r="E152" s="221"/>
      <c r="F152" s="221"/>
      <c r="G152" s="221"/>
      <c r="H152" s="221"/>
      <c r="I152" s="221"/>
      <c r="J152" s="221"/>
      <c r="K152" s="221"/>
      <c r="L152" s="221"/>
      <c r="M152" s="221"/>
      <c r="N152" s="221"/>
      <c r="O152" s="221"/>
      <c r="P152" s="221"/>
      <c r="Q152" s="221"/>
      <c r="R152" s="221"/>
      <c r="S152" s="221"/>
      <c r="T152" s="221"/>
      <c r="U152" s="221"/>
      <c r="V152" s="221"/>
      <c r="W152" s="221"/>
      <c r="X152" s="221"/>
      <c r="Y152" s="221"/>
      <c r="Z152" s="221"/>
    </row>
    <row r="153" ht="13.5" customHeight="1">
      <c r="A153" s="221"/>
      <c r="B153" s="221"/>
      <c r="C153" s="221"/>
      <c r="D153" s="221"/>
      <c r="E153" s="221"/>
      <c r="F153" s="221"/>
      <c r="G153" s="221"/>
      <c r="H153" s="221"/>
      <c r="I153" s="221"/>
      <c r="J153" s="221"/>
      <c r="K153" s="221"/>
      <c r="L153" s="221"/>
      <c r="M153" s="221"/>
      <c r="N153" s="221"/>
      <c r="O153" s="221"/>
      <c r="P153" s="221"/>
      <c r="Q153" s="221"/>
      <c r="R153" s="221"/>
      <c r="S153" s="221"/>
      <c r="T153" s="221"/>
      <c r="U153" s="221"/>
      <c r="V153" s="221"/>
      <c r="W153" s="221"/>
      <c r="X153" s="221"/>
      <c r="Y153" s="221"/>
      <c r="Z153" s="221"/>
    </row>
    <row r="154" ht="13.5" customHeight="1">
      <c r="A154" s="221"/>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c r="Z154" s="221"/>
    </row>
    <row r="155" ht="13.5" customHeight="1">
      <c r="A155" s="221"/>
      <c r="B155" s="221"/>
      <c r="C155" s="221"/>
      <c r="D155" s="221"/>
      <c r="E155" s="221"/>
      <c r="F155" s="221"/>
      <c r="G155" s="221"/>
      <c r="H155" s="221"/>
      <c r="I155" s="221"/>
      <c r="J155" s="221"/>
      <c r="K155" s="221"/>
      <c r="L155" s="221"/>
      <c r="M155" s="221"/>
      <c r="N155" s="221"/>
      <c r="O155" s="221"/>
      <c r="P155" s="221"/>
      <c r="Q155" s="221"/>
      <c r="R155" s="221"/>
      <c r="S155" s="221"/>
      <c r="T155" s="221"/>
      <c r="U155" s="221"/>
      <c r="V155" s="221"/>
      <c r="W155" s="221"/>
      <c r="X155" s="221"/>
      <c r="Y155" s="221"/>
      <c r="Z155" s="221"/>
    </row>
    <row r="156" ht="13.5" customHeight="1">
      <c r="A156" s="221"/>
      <c r="B156" s="221"/>
      <c r="C156" s="221"/>
      <c r="D156" s="221"/>
      <c r="E156" s="221"/>
      <c r="F156" s="221"/>
      <c r="G156" s="221"/>
      <c r="H156" s="221"/>
      <c r="I156" s="221"/>
      <c r="J156" s="221"/>
      <c r="K156" s="221"/>
      <c r="L156" s="221"/>
      <c r="M156" s="221"/>
      <c r="N156" s="221"/>
      <c r="O156" s="221"/>
      <c r="P156" s="221"/>
      <c r="Q156" s="221"/>
      <c r="R156" s="221"/>
      <c r="S156" s="221"/>
      <c r="T156" s="221"/>
      <c r="U156" s="221"/>
      <c r="V156" s="221"/>
      <c r="W156" s="221"/>
      <c r="X156" s="221"/>
      <c r="Y156" s="221"/>
      <c r="Z156" s="221"/>
    </row>
    <row r="157" ht="13.5" customHeight="1">
      <c r="A157" s="221"/>
      <c r="B157" s="221"/>
      <c r="C157" s="221"/>
      <c r="D157" s="221"/>
      <c r="E157" s="221"/>
      <c r="F157" s="221"/>
      <c r="G157" s="221"/>
      <c r="H157" s="221"/>
      <c r="I157" s="221"/>
      <c r="J157" s="221"/>
      <c r="K157" s="221"/>
      <c r="L157" s="221"/>
      <c r="M157" s="221"/>
      <c r="N157" s="221"/>
      <c r="O157" s="221"/>
      <c r="P157" s="221"/>
      <c r="Q157" s="221"/>
      <c r="R157" s="221"/>
      <c r="S157" s="221"/>
      <c r="T157" s="221"/>
      <c r="U157" s="221"/>
      <c r="V157" s="221"/>
      <c r="W157" s="221"/>
      <c r="X157" s="221"/>
      <c r="Y157" s="221"/>
      <c r="Z157" s="221"/>
    </row>
    <row r="158" ht="13.5" customHeight="1">
      <c r="A158" s="221"/>
      <c r="B158" s="221"/>
      <c r="C158" s="221"/>
      <c r="D158" s="221"/>
      <c r="E158" s="221"/>
      <c r="F158" s="221"/>
      <c r="G158" s="221"/>
      <c r="H158" s="221"/>
      <c r="I158" s="221"/>
      <c r="J158" s="221"/>
      <c r="K158" s="221"/>
      <c r="L158" s="221"/>
      <c r="M158" s="221"/>
      <c r="N158" s="221"/>
      <c r="O158" s="221"/>
      <c r="P158" s="221"/>
      <c r="Q158" s="221"/>
      <c r="R158" s="221"/>
      <c r="S158" s="221"/>
      <c r="T158" s="221"/>
      <c r="U158" s="221"/>
      <c r="V158" s="221"/>
      <c r="W158" s="221"/>
      <c r="X158" s="221"/>
      <c r="Y158" s="221"/>
      <c r="Z158" s="221"/>
    </row>
    <row r="159" ht="13.5" customHeight="1">
      <c r="A159" s="221"/>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c r="Y159" s="221"/>
      <c r="Z159" s="221"/>
    </row>
    <row r="160" ht="13.5" customHeight="1">
      <c r="A160" s="221"/>
      <c r="B160" s="221"/>
      <c r="C160" s="221"/>
      <c r="D160" s="221"/>
      <c r="E160" s="221"/>
      <c r="F160" s="221"/>
      <c r="G160" s="221"/>
      <c r="H160" s="221"/>
      <c r="I160" s="221"/>
      <c r="J160" s="221"/>
      <c r="K160" s="221"/>
      <c r="L160" s="221"/>
      <c r="M160" s="221"/>
      <c r="N160" s="221"/>
      <c r="O160" s="221"/>
      <c r="P160" s="221"/>
      <c r="Q160" s="221"/>
      <c r="R160" s="221"/>
      <c r="S160" s="221"/>
      <c r="T160" s="221"/>
      <c r="U160" s="221"/>
      <c r="V160" s="221"/>
      <c r="W160" s="221"/>
      <c r="X160" s="221"/>
      <c r="Y160" s="221"/>
      <c r="Z160" s="221"/>
    </row>
    <row r="161" ht="13.5" customHeight="1">
      <c r="A161" s="221"/>
      <c r="B161" s="221"/>
      <c r="C161" s="221"/>
      <c r="D161" s="221"/>
      <c r="E161" s="221"/>
      <c r="F161" s="221"/>
      <c r="G161" s="221"/>
      <c r="H161" s="221"/>
      <c r="I161" s="221"/>
      <c r="J161" s="221"/>
      <c r="K161" s="221"/>
      <c r="L161" s="221"/>
      <c r="M161" s="221"/>
      <c r="N161" s="221"/>
      <c r="O161" s="221"/>
      <c r="P161" s="221"/>
      <c r="Q161" s="221"/>
      <c r="R161" s="221"/>
      <c r="S161" s="221"/>
      <c r="T161" s="221"/>
      <c r="U161" s="221"/>
      <c r="V161" s="221"/>
      <c r="W161" s="221"/>
      <c r="X161" s="221"/>
      <c r="Y161" s="221"/>
      <c r="Z161" s="221"/>
    </row>
    <row r="162" ht="13.5" customHeight="1">
      <c r="A162" s="221"/>
      <c r="B162" s="221"/>
      <c r="C162" s="221"/>
      <c r="D162" s="221"/>
      <c r="E162" s="221"/>
      <c r="F162" s="221"/>
      <c r="G162" s="221"/>
      <c r="H162" s="221"/>
      <c r="I162" s="221"/>
      <c r="J162" s="221"/>
      <c r="K162" s="221"/>
      <c r="L162" s="221"/>
      <c r="M162" s="221"/>
      <c r="N162" s="221"/>
      <c r="O162" s="221"/>
      <c r="P162" s="221"/>
      <c r="Q162" s="221"/>
      <c r="R162" s="221"/>
      <c r="S162" s="221"/>
      <c r="T162" s="221"/>
      <c r="U162" s="221"/>
      <c r="V162" s="221"/>
      <c r="W162" s="221"/>
      <c r="X162" s="221"/>
      <c r="Y162" s="221"/>
      <c r="Z162" s="221"/>
    </row>
    <row r="163" ht="13.5" customHeight="1">
      <c r="A163" s="221"/>
      <c r="B163" s="221"/>
      <c r="C163" s="221"/>
      <c r="D163" s="221"/>
      <c r="E163" s="221"/>
      <c r="F163" s="221"/>
      <c r="G163" s="221"/>
      <c r="H163" s="221"/>
      <c r="I163" s="221"/>
      <c r="J163" s="221"/>
      <c r="K163" s="221"/>
      <c r="L163" s="221"/>
      <c r="M163" s="221"/>
      <c r="N163" s="221"/>
      <c r="O163" s="221"/>
      <c r="P163" s="221"/>
      <c r="Q163" s="221"/>
      <c r="R163" s="221"/>
      <c r="S163" s="221"/>
      <c r="T163" s="221"/>
      <c r="U163" s="221"/>
      <c r="V163" s="221"/>
      <c r="W163" s="221"/>
      <c r="X163" s="221"/>
      <c r="Y163" s="221"/>
      <c r="Z163" s="221"/>
    </row>
    <row r="164" ht="13.5" customHeight="1">
      <c r="A164" s="221"/>
      <c r="B164" s="221"/>
      <c r="C164" s="221"/>
      <c r="D164" s="221"/>
      <c r="E164" s="221"/>
      <c r="F164" s="221"/>
      <c r="G164" s="221"/>
      <c r="H164" s="221"/>
      <c r="I164" s="221"/>
      <c r="J164" s="221"/>
      <c r="K164" s="221"/>
      <c r="L164" s="221"/>
      <c r="M164" s="221"/>
      <c r="N164" s="221"/>
      <c r="O164" s="221"/>
      <c r="P164" s="221"/>
      <c r="Q164" s="221"/>
      <c r="R164" s="221"/>
      <c r="S164" s="221"/>
      <c r="T164" s="221"/>
      <c r="U164" s="221"/>
      <c r="V164" s="221"/>
      <c r="W164" s="221"/>
      <c r="X164" s="221"/>
      <c r="Y164" s="221"/>
      <c r="Z164" s="221"/>
    </row>
    <row r="165" ht="13.5" customHeight="1">
      <c r="A165" s="221"/>
      <c r="B165" s="221"/>
      <c r="C165" s="221"/>
      <c r="D165" s="221"/>
      <c r="E165" s="221"/>
      <c r="F165" s="221"/>
      <c r="G165" s="221"/>
      <c r="H165" s="221"/>
      <c r="I165" s="221"/>
      <c r="J165" s="221"/>
      <c r="K165" s="221"/>
      <c r="L165" s="221"/>
      <c r="M165" s="221"/>
      <c r="N165" s="221"/>
      <c r="O165" s="221"/>
      <c r="P165" s="221"/>
      <c r="Q165" s="221"/>
      <c r="R165" s="221"/>
      <c r="S165" s="221"/>
      <c r="T165" s="221"/>
      <c r="U165" s="221"/>
      <c r="V165" s="221"/>
      <c r="W165" s="221"/>
      <c r="X165" s="221"/>
      <c r="Y165" s="221"/>
      <c r="Z165" s="221"/>
    </row>
    <row r="166" ht="13.5" customHeight="1">
      <c r="A166" s="221"/>
      <c r="B166" s="221"/>
      <c r="C166" s="221"/>
      <c r="D166" s="221"/>
      <c r="E166" s="221"/>
      <c r="F166" s="221"/>
      <c r="G166" s="221"/>
      <c r="H166" s="221"/>
      <c r="I166" s="221"/>
      <c r="J166" s="221"/>
      <c r="K166" s="221"/>
      <c r="L166" s="221"/>
      <c r="M166" s="221"/>
      <c r="N166" s="221"/>
      <c r="O166" s="221"/>
      <c r="P166" s="221"/>
      <c r="Q166" s="221"/>
      <c r="R166" s="221"/>
      <c r="S166" s="221"/>
      <c r="T166" s="221"/>
      <c r="U166" s="221"/>
      <c r="V166" s="221"/>
      <c r="W166" s="221"/>
      <c r="X166" s="221"/>
      <c r="Y166" s="221"/>
      <c r="Z166" s="221"/>
    </row>
    <row r="167" ht="13.5" customHeight="1">
      <c r="A167" s="221"/>
      <c r="B167" s="221"/>
      <c r="C167" s="221"/>
      <c r="D167" s="221"/>
      <c r="E167" s="221"/>
      <c r="F167" s="221"/>
      <c r="G167" s="221"/>
      <c r="H167" s="221"/>
      <c r="I167" s="221"/>
      <c r="J167" s="221"/>
      <c r="K167" s="221"/>
      <c r="L167" s="221"/>
      <c r="M167" s="221"/>
      <c r="N167" s="221"/>
      <c r="O167" s="221"/>
      <c r="P167" s="221"/>
      <c r="Q167" s="221"/>
      <c r="R167" s="221"/>
      <c r="S167" s="221"/>
      <c r="T167" s="221"/>
      <c r="U167" s="221"/>
      <c r="V167" s="221"/>
      <c r="W167" s="221"/>
      <c r="X167" s="221"/>
      <c r="Y167" s="221"/>
      <c r="Z167" s="221"/>
    </row>
    <row r="168" ht="13.5" customHeight="1">
      <c r="A168" s="221"/>
      <c r="B168" s="221"/>
      <c r="C168" s="221"/>
      <c r="D168" s="221"/>
      <c r="E168" s="221"/>
      <c r="F168" s="221"/>
      <c r="G168" s="221"/>
      <c r="H168" s="221"/>
      <c r="I168" s="221"/>
      <c r="J168" s="221"/>
      <c r="K168" s="221"/>
      <c r="L168" s="221"/>
      <c r="M168" s="221"/>
      <c r="N168" s="221"/>
      <c r="O168" s="221"/>
      <c r="P168" s="221"/>
      <c r="Q168" s="221"/>
      <c r="R168" s="221"/>
      <c r="S168" s="221"/>
      <c r="T168" s="221"/>
      <c r="U168" s="221"/>
      <c r="V168" s="221"/>
      <c r="W168" s="221"/>
      <c r="X168" s="221"/>
      <c r="Y168" s="221"/>
      <c r="Z168" s="221"/>
    </row>
    <row r="169" ht="13.5" customHeight="1">
      <c r="A169" s="221"/>
      <c r="B169" s="221"/>
      <c r="C169" s="221"/>
      <c r="D169" s="221"/>
      <c r="E169" s="221"/>
      <c r="F169" s="221"/>
      <c r="G169" s="221"/>
      <c r="H169" s="221"/>
      <c r="I169" s="221"/>
      <c r="J169" s="221"/>
      <c r="K169" s="221"/>
      <c r="L169" s="221"/>
      <c r="M169" s="221"/>
      <c r="N169" s="221"/>
      <c r="O169" s="221"/>
      <c r="P169" s="221"/>
      <c r="Q169" s="221"/>
      <c r="R169" s="221"/>
      <c r="S169" s="221"/>
      <c r="T169" s="221"/>
      <c r="U169" s="221"/>
      <c r="V169" s="221"/>
      <c r="W169" s="221"/>
      <c r="X169" s="221"/>
      <c r="Y169" s="221"/>
      <c r="Z169" s="221"/>
    </row>
    <row r="170" ht="13.5" customHeight="1">
      <c r="A170" s="221"/>
      <c r="B170" s="221"/>
      <c r="C170" s="221"/>
      <c r="D170" s="221"/>
      <c r="E170" s="221"/>
      <c r="F170" s="221"/>
      <c r="G170" s="221"/>
      <c r="H170" s="221"/>
      <c r="I170" s="221"/>
      <c r="J170" s="221"/>
      <c r="K170" s="221"/>
      <c r="L170" s="221"/>
      <c r="M170" s="221"/>
      <c r="N170" s="221"/>
      <c r="O170" s="221"/>
      <c r="P170" s="221"/>
      <c r="Q170" s="221"/>
      <c r="R170" s="221"/>
      <c r="S170" s="221"/>
      <c r="T170" s="221"/>
      <c r="U170" s="221"/>
      <c r="V170" s="221"/>
      <c r="W170" s="221"/>
      <c r="X170" s="221"/>
      <c r="Y170" s="221"/>
      <c r="Z170" s="221"/>
    </row>
    <row r="171" ht="13.5" customHeight="1">
      <c r="A171" s="221"/>
      <c r="B171" s="221"/>
      <c r="C171" s="221"/>
      <c r="D171" s="221"/>
      <c r="E171" s="221"/>
      <c r="F171" s="221"/>
      <c r="G171" s="221"/>
      <c r="H171" s="221"/>
      <c r="I171" s="221"/>
      <c r="J171" s="221"/>
      <c r="K171" s="221"/>
      <c r="L171" s="221"/>
      <c r="M171" s="221"/>
      <c r="N171" s="221"/>
      <c r="O171" s="221"/>
      <c r="P171" s="221"/>
      <c r="Q171" s="221"/>
      <c r="R171" s="221"/>
      <c r="S171" s="221"/>
      <c r="T171" s="221"/>
      <c r="U171" s="221"/>
      <c r="V171" s="221"/>
      <c r="W171" s="221"/>
      <c r="X171" s="221"/>
      <c r="Y171" s="221"/>
      <c r="Z171" s="221"/>
    </row>
    <row r="172" ht="13.5" customHeight="1">
      <c r="A172" s="221"/>
      <c r="B172" s="221"/>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c r="Z172" s="221"/>
    </row>
    <row r="173" ht="13.5" customHeight="1">
      <c r="A173" s="221"/>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c r="Z173" s="221"/>
    </row>
    <row r="174" ht="13.5" customHeight="1">
      <c r="A174" s="221"/>
      <c r="B174" s="221"/>
      <c r="C174" s="221"/>
      <c r="D174" s="221"/>
      <c r="E174" s="221"/>
      <c r="F174" s="221"/>
      <c r="G174" s="221"/>
      <c r="H174" s="221"/>
      <c r="I174" s="221"/>
      <c r="J174" s="221"/>
      <c r="K174" s="221"/>
      <c r="L174" s="221"/>
      <c r="M174" s="221"/>
      <c r="N174" s="221"/>
      <c r="O174" s="221"/>
      <c r="P174" s="221"/>
      <c r="Q174" s="221"/>
      <c r="R174" s="221"/>
      <c r="S174" s="221"/>
      <c r="T174" s="221"/>
      <c r="U174" s="221"/>
      <c r="V174" s="221"/>
      <c r="W174" s="221"/>
      <c r="X174" s="221"/>
      <c r="Y174" s="221"/>
      <c r="Z174" s="221"/>
    </row>
    <row r="175" ht="13.5" customHeight="1">
      <c r="A175" s="221"/>
      <c r="B175" s="221"/>
      <c r="C175" s="221"/>
      <c r="D175" s="221"/>
      <c r="E175" s="221"/>
      <c r="F175" s="221"/>
      <c r="G175" s="221"/>
      <c r="H175" s="221"/>
      <c r="I175" s="221"/>
      <c r="J175" s="221"/>
      <c r="K175" s="221"/>
      <c r="L175" s="221"/>
      <c r="M175" s="221"/>
      <c r="N175" s="221"/>
      <c r="O175" s="221"/>
      <c r="P175" s="221"/>
      <c r="Q175" s="221"/>
      <c r="R175" s="221"/>
      <c r="S175" s="221"/>
      <c r="T175" s="221"/>
      <c r="U175" s="221"/>
      <c r="V175" s="221"/>
      <c r="W175" s="221"/>
      <c r="X175" s="221"/>
      <c r="Y175" s="221"/>
      <c r="Z175" s="221"/>
    </row>
    <row r="176" ht="13.5" customHeight="1">
      <c r="A176" s="221"/>
      <c r="B176" s="221"/>
      <c r="C176" s="221"/>
      <c r="D176" s="221"/>
      <c r="E176" s="221"/>
      <c r="F176" s="221"/>
      <c r="G176" s="221"/>
      <c r="H176" s="221"/>
      <c r="I176" s="221"/>
      <c r="J176" s="221"/>
      <c r="K176" s="221"/>
      <c r="L176" s="221"/>
      <c r="M176" s="221"/>
      <c r="N176" s="221"/>
      <c r="O176" s="221"/>
      <c r="P176" s="221"/>
      <c r="Q176" s="221"/>
      <c r="R176" s="221"/>
      <c r="S176" s="221"/>
      <c r="T176" s="221"/>
      <c r="U176" s="221"/>
      <c r="V176" s="221"/>
      <c r="W176" s="221"/>
      <c r="X176" s="221"/>
      <c r="Y176" s="221"/>
      <c r="Z176" s="221"/>
    </row>
    <row r="177" ht="13.5" customHeight="1">
      <c r="A177" s="221"/>
      <c r="B177" s="221"/>
      <c r="C177" s="221"/>
      <c r="D177" s="221"/>
      <c r="E177" s="221"/>
      <c r="F177" s="221"/>
      <c r="G177" s="221"/>
      <c r="H177" s="221"/>
      <c r="I177" s="221"/>
      <c r="J177" s="221"/>
      <c r="K177" s="221"/>
      <c r="L177" s="221"/>
      <c r="M177" s="221"/>
      <c r="N177" s="221"/>
      <c r="O177" s="221"/>
      <c r="P177" s="221"/>
      <c r="Q177" s="221"/>
      <c r="R177" s="221"/>
      <c r="S177" s="221"/>
      <c r="T177" s="221"/>
      <c r="U177" s="221"/>
      <c r="V177" s="221"/>
      <c r="W177" s="221"/>
      <c r="X177" s="221"/>
      <c r="Y177" s="221"/>
      <c r="Z177" s="221"/>
    </row>
    <row r="178" ht="13.5" customHeight="1">
      <c r="A178" s="221"/>
      <c r="B178" s="221"/>
      <c r="C178" s="221"/>
      <c r="D178" s="221"/>
      <c r="E178" s="221"/>
      <c r="F178" s="221"/>
      <c r="G178" s="221"/>
      <c r="H178" s="221"/>
      <c r="I178" s="221"/>
      <c r="J178" s="221"/>
      <c r="K178" s="221"/>
      <c r="L178" s="221"/>
      <c r="M178" s="221"/>
      <c r="N178" s="221"/>
      <c r="O178" s="221"/>
      <c r="P178" s="221"/>
      <c r="Q178" s="221"/>
      <c r="R178" s="221"/>
      <c r="S178" s="221"/>
      <c r="T178" s="221"/>
      <c r="U178" s="221"/>
      <c r="V178" s="221"/>
      <c r="W178" s="221"/>
      <c r="X178" s="221"/>
      <c r="Y178" s="221"/>
      <c r="Z178" s="221"/>
    </row>
    <row r="179" ht="13.5" customHeight="1">
      <c r="A179" s="221"/>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c r="Z179" s="221"/>
    </row>
    <row r="180" ht="13.5" customHeight="1">
      <c r="A180" s="221"/>
      <c r="B180" s="221"/>
      <c r="C180" s="221"/>
      <c r="D180" s="221"/>
      <c r="E180" s="221"/>
      <c r="F180" s="221"/>
      <c r="G180" s="221"/>
      <c r="H180" s="221"/>
      <c r="I180" s="221"/>
      <c r="J180" s="221"/>
      <c r="K180" s="221"/>
      <c r="L180" s="221"/>
      <c r="M180" s="221"/>
      <c r="N180" s="221"/>
      <c r="O180" s="221"/>
      <c r="P180" s="221"/>
      <c r="Q180" s="221"/>
      <c r="R180" s="221"/>
      <c r="S180" s="221"/>
      <c r="T180" s="221"/>
      <c r="U180" s="221"/>
      <c r="V180" s="221"/>
      <c r="W180" s="221"/>
      <c r="X180" s="221"/>
      <c r="Y180" s="221"/>
      <c r="Z180" s="221"/>
    </row>
    <row r="181" ht="13.5" customHeight="1">
      <c r="A181" s="221"/>
      <c r="B181" s="221"/>
      <c r="C181" s="221"/>
      <c r="D181" s="221"/>
      <c r="E181" s="221"/>
      <c r="F181" s="221"/>
      <c r="G181" s="221"/>
      <c r="H181" s="221"/>
      <c r="I181" s="221"/>
      <c r="J181" s="221"/>
      <c r="K181" s="221"/>
      <c r="L181" s="221"/>
      <c r="M181" s="221"/>
      <c r="N181" s="221"/>
      <c r="O181" s="221"/>
      <c r="P181" s="221"/>
      <c r="Q181" s="221"/>
      <c r="R181" s="221"/>
      <c r="S181" s="221"/>
      <c r="T181" s="221"/>
      <c r="U181" s="221"/>
      <c r="V181" s="221"/>
      <c r="W181" s="221"/>
      <c r="X181" s="221"/>
      <c r="Y181" s="221"/>
      <c r="Z181" s="221"/>
    </row>
    <row r="182" ht="13.5" customHeight="1">
      <c r="A182" s="221"/>
      <c r="B182" s="221"/>
      <c r="C182" s="221"/>
      <c r="D182" s="221"/>
      <c r="E182" s="221"/>
      <c r="F182" s="221"/>
      <c r="G182" s="221"/>
      <c r="H182" s="221"/>
      <c r="I182" s="221"/>
      <c r="J182" s="221"/>
      <c r="K182" s="221"/>
      <c r="L182" s="221"/>
      <c r="M182" s="221"/>
      <c r="N182" s="221"/>
      <c r="O182" s="221"/>
      <c r="P182" s="221"/>
      <c r="Q182" s="221"/>
      <c r="R182" s="221"/>
      <c r="S182" s="221"/>
      <c r="T182" s="221"/>
      <c r="U182" s="221"/>
      <c r="V182" s="221"/>
      <c r="W182" s="221"/>
      <c r="X182" s="221"/>
      <c r="Y182" s="221"/>
      <c r="Z182" s="221"/>
    </row>
    <row r="183" ht="13.5" customHeight="1">
      <c r="A183" s="221"/>
      <c r="B183" s="221"/>
      <c r="C183" s="221"/>
      <c r="D183" s="221"/>
      <c r="E183" s="221"/>
      <c r="F183" s="221"/>
      <c r="G183" s="221"/>
      <c r="H183" s="221"/>
      <c r="I183" s="221"/>
      <c r="J183" s="221"/>
      <c r="K183" s="221"/>
      <c r="L183" s="221"/>
      <c r="M183" s="221"/>
      <c r="N183" s="221"/>
      <c r="O183" s="221"/>
      <c r="P183" s="221"/>
      <c r="Q183" s="221"/>
      <c r="R183" s="221"/>
      <c r="S183" s="221"/>
      <c r="T183" s="221"/>
      <c r="U183" s="221"/>
      <c r="V183" s="221"/>
      <c r="W183" s="221"/>
      <c r="X183" s="221"/>
      <c r="Y183" s="221"/>
      <c r="Z183" s="221"/>
    </row>
    <row r="184" ht="13.5" customHeight="1">
      <c r="A184" s="221"/>
      <c r="B184" s="221"/>
      <c r="C184" s="221"/>
      <c r="D184" s="221"/>
      <c r="E184" s="221"/>
      <c r="F184" s="221"/>
      <c r="G184" s="221"/>
      <c r="H184" s="221"/>
      <c r="I184" s="221"/>
      <c r="J184" s="221"/>
      <c r="K184" s="221"/>
      <c r="L184" s="221"/>
      <c r="M184" s="221"/>
      <c r="N184" s="221"/>
      <c r="O184" s="221"/>
      <c r="P184" s="221"/>
      <c r="Q184" s="221"/>
      <c r="R184" s="221"/>
      <c r="S184" s="221"/>
      <c r="T184" s="221"/>
      <c r="U184" s="221"/>
      <c r="V184" s="221"/>
      <c r="W184" s="221"/>
      <c r="X184" s="221"/>
      <c r="Y184" s="221"/>
      <c r="Z184" s="221"/>
    </row>
    <row r="185" ht="13.5" customHeight="1">
      <c r="A185" s="221"/>
      <c r="B185" s="221"/>
      <c r="C185" s="221"/>
      <c r="D185" s="221"/>
      <c r="E185" s="221"/>
      <c r="F185" s="221"/>
      <c r="G185" s="221"/>
      <c r="H185" s="221"/>
      <c r="I185" s="221"/>
      <c r="J185" s="221"/>
      <c r="K185" s="221"/>
      <c r="L185" s="221"/>
      <c r="M185" s="221"/>
      <c r="N185" s="221"/>
      <c r="O185" s="221"/>
      <c r="P185" s="221"/>
      <c r="Q185" s="221"/>
      <c r="R185" s="221"/>
      <c r="S185" s="221"/>
      <c r="T185" s="221"/>
      <c r="U185" s="221"/>
      <c r="V185" s="221"/>
      <c r="W185" s="221"/>
      <c r="X185" s="221"/>
      <c r="Y185" s="221"/>
      <c r="Z185" s="221"/>
    </row>
    <row r="186" ht="13.5" customHeight="1">
      <c r="A186" s="221"/>
      <c r="B186" s="221"/>
      <c r="C186" s="221"/>
      <c r="D186" s="221"/>
      <c r="E186" s="221"/>
      <c r="F186" s="221"/>
      <c r="G186" s="221"/>
      <c r="H186" s="221"/>
      <c r="I186" s="221"/>
      <c r="J186" s="221"/>
      <c r="K186" s="221"/>
      <c r="L186" s="221"/>
      <c r="M186" s="221"/>
      <c r="N186" s="221"/>
      <c r="O186" s="221"/>
      <c r="P186" s="221"/>
      <c r="Q186" s="221"/>
      <c r="R186" s="221"/>
      <c r="S186" s="221"/>
      <c r="T186" s="221"/>
      <c r="U186" s="221"/>
      <c r="V186" s="221"/>
      <c r="W186" s="221"/>
      <c r="X186" s="221"/>
      <c r="Y186" s="221"/>
      <c r="Z186" s="221"/>
    </row>
    <row r="187" ht="13.5" customHeight="1">
      <c r="A187" s="221"/>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c r="Z187" s="221"/>
    </row>
    <row r="188" ht="13.5" customHeight="1">
      <c r="A188" s="221"/>
      <c r="B188" s="221"/>
      <c r="C188" s="221"/>
      <c r="D188" s="221"/>
      <c r="E188" s="221"/>
      <c r="F188" s="221"/>
      <c r="G188" s="221"/>
      <c r="H188" s="221"/>
      <c r="I188" s="221"/>
      <c r="J188" s="221"/>
      <c r="K188" s="221"/>
      <c r="L188" s="221"/>
      <c r="M188" s="221"/>
      <c r="N188" s="221"/>
      <c r="O188" s="221"/>
      <c r="P188" s="221"/>
      <c r="Q188" s="221"/>
      <c r="R188" s="221"/>
      <c r="S188" s="221"/>
      <c r="T188" s="221"/>
      <c r="U188" s="221"/>
      <c r="V188" s="221"/>
      <c r="W188" s="221"/>
      <c r="X188" s="221"/>
      <c r="Y188" s="221"/>
      <c r="Z188" s="221"/>
    </row>
    <row r="189" ht="13.5" customHeight="1">
      <c r="A189" s="221"/>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c r="Z189" s="221"/>
    </row>
    <row r="190" ht="13.5" customHeight="1">
      <c r="A190" s="221"/>
      <c r="B190" s="221"/>
      <c r="C190" s="221"/>
      <c r="D190" s="221"/>
      <c r="E190" s="221"/>
      <c r="F190" s="221"/>
      <c r="G190" s="221"/>
      <c r="H190" s="221"/>
      <c r="I190" s="221"/>
      <c r="J190" s="221"/>
      <c r="K190" s="221"/>
      <c r="L190" s="221"/>
      <c r="M190" s="221"/>
      <c r="N190" s="221"/>
      <c r="O190" s="221"/>
      <c r="P190" s="221"/>
      <c r="Q190" s="221"/>
      <c r="R190" s="221"/>
      <c r="S190" s="221"/>
      <c r="T190" s="221"/>
      <c r="U190" s="221"/>
      <c r="V190" s="221"/>
      <c r="W190" s="221"/>
      <c r="X190" s="221"/>
      <c r="Y190" s="221"/>
      <c r="Z190" s="221"/>
    </row>
    <row r="191" ht="13.5" customHeight="1">
      <c r="A191" s="221"/>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c r="Z191" s="221"/>
    </row>
    <row r="192" ht="13.5" customHeight="1">
      <c r="A192" s="221"/>
      <c r="B192" s="221"/>
      <c r="C192" s="221"/>
      <c r="D192" s="221"/>
      <c r="E192" s="221"/>
      <c r="F192" s="221"/>
      <c r="G192" s="221"/>
      <c r="H192" s="221"/>
      <c r="I192" s="221"/>
      <c r="J192" s="221"/>
      <c r="K192" s="221"/>
      <c r="L192" s="221"/>
      <c r="M192" s="221"/>
      <c r="N192" s="221"/>
      <c r="O192" s="221"/>
      <c r="P192" s="221"/>
      <c r="Q192" s="221"/>
      <c r="R192" s="221"/>
      <c r="S192" s="221"/>
      <c r="T192" s="221"/>
      <c r="U192" s="221"/>
      <c r="V192" s="221"/>
      <c r="W192" s="221"/>
      <c r="X192" s="221"/>
      <c r="Y192" s="221"/>
      <c r="Z192" s="221"/>
    </row>
    <row r="193" ht="13.5" customHeight="1">
      <c r="A193" s="221"/>
      <c r="B193" s="221"/>
      <c r="C193" s="221"/>
      <c r="D193" s="221"/>
      <c r="E193" s="221"/>
      <c r="F193" s="221"/>
      <c r="G193" s="221"/>
      <c r="H193" s="221"/>
      <c r="I193" s="221"/>
      <c r="J193" s="221"/>
      <c r="K193" s="221"/>
      <c r="L193" s="221"/>
      <c r="M193" s="221"/>
      <c r="N193" s="221"/>
      <c r="O193" s="221"/>
      <c r="P193" s="221"/>
      <c r="Q193" s="221"/>
      <c r="R193" s="221"/>
      <c r="S193" s="221"/>
      <c r="T193" s="221"/>
      <c r="U193" s="221"/>
      <c r="V193" s="221"/>
      <c r="W193" s="221"/>
      <c r="X193" s="221"/>
      <c r="Y193" s="221"/>
      <c r="Z193" s="221"/>
    </row>
    <row r="194" ht="13.5" customHeight="1">
      <c r="A194" s="221"/>
      <c r="B194" s="221"/>
      <c r="C194" s="221"/>
      <c r="D194" s="221"/>
      <c r="E194" s="221"/>
      <c r="F194" s="221"/>
      <c r="G194" s="221"/>
      <c r="H194" s="221"/>
      <c r="I194" s="221"/>
      <c r="J194" s="221"/>
      <c r="K194" s="221"/>
      <c r="L194" s="221"/>
      <c r="M194" s="221"/>
      <c r="N194" s="221"/>
      <c r="O194" s="221"/>
      <c r="P194" s="221"/>
      <c r="Q194" s="221"/>
      <c r="R194" s="221"/>
      <c r="S194" s="221"/>
      <c r="T194" s="221"/>
      <c r="U194" s="221"/>
      <c r="V194" s="221"/>
      <c r="W194" s="221"/>
      <c r="X194" s="221"/>
      <c r="Y194" s="221"/>
      <c r="Z194" s="221"/>
    </row>
    <row r="195" ht="13.5" customHeight="1">
      <c r="A195" s="221"/>
      <c r="B195" s="221"/>
      <c r="C195" s="221"/>
      <c r="D195" s="221"/>
      <c r="E195" s="221"/>
      <c r="F195" s="221"/>
      <c r="G195" s="221"/>
      <c r="H195" s="221"/>
      <c r="I195" s="221"/>
      <c r="J195" s="221"/>
      <c r="K195" s="221"/>
      <c r="L195" s="221"/>
      <c r="M195" s="221"/>
      <c r="N195" s="221"/>
      <c r="O195" s="221"/>
      <c r="P195" s="221"/>
      <c r="Q195" s="221"/>
      <c r="R195" s="221"/>
      <c r="S195" s="221"/>
      <c r="T195" s="221"/>
      <c r="U195" s="221"/>
      <c r="V195" s="221"/>
      <c r="W195" s="221"/>
      <c r="X195" s="221"/>
      <c r="Y195" s="221"/>
      <c r="Z195" s="221"/>
    </row>
    <row r="196" ht="13.5" customHeight="1">
      <c r="A196" s="221"/>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c r="Z196" s="221"/>
    </row>
    <row r="197" ht="13.5" customHeight="1">
      <c r="A197" s="221"/>
      <c r="B197" s="221"/>
      <c r="C197" s="221"/>
      <c r="D197" s="221"/>
      <c r="E197" s="221"/>
      <c r="F197" s="221"/>
      <c r="G197" s="221"/>
      <c r="H197" s="221"/>
      <c r="I197" s="221"/>
      <c r="J197" s="221"/>
      <c r="K197" s="221"/>
      <c r="L197" s="221"/>
      <c r="M197" s="221"/>
      <c r="N197" s="221"/>
      <c r="O197" s="221"/>
      <c r="P197" s="221"/>
      <c r="Q197" s="221"/>
      <c r="R197" s="221"/>
      <c r="S197" s="221"/>
      <c r="T197" s="221"/>
      <c r="U197" s="221"/>
      <c r="V197" s="221"/>
      <c r="W197" s="221"/>
      <c r="X197" s="221"/>
      <c r="Y197" s="221"/>
      <c r="Z197" s="221"/>
    </row>
    <row r="198" ht="13.5" customHeight="1">
      <c r="A198" s="221"/>
      <c r="B198" s="221"/>
      <c r="C198" s="221"/>
      <c r="D198" s="221"/>
      <c r="E198" s="221"/>
      <c r="F198" s="221"/>
      <c r="G198" s="221"/>
      <c r="H198" s="221"/>
      <c r="I198" s="221"/>
      <c r="J198" s="221"/>
      <c r="K198" s="221"/>
      <c r="L198" s="221"/>
      <c r="M198" s="221"/>
      <c r="N198" s="221"/>
      <c r="O198" s="221"/>
      <c r="P198" s="221"/>
      <c r="Q198" s="221"/>
      <c r="R198" s="221"/>
      <c r="S198" s="221"/>
      <c r="T198" s="221"/>
      <c r="U198" s="221"/>
      <c r="V198" s="221"/>
      <c r="W198" s="221"/>
      <c r="X198" s="221"/>
      <c r="Y198" s="221"/>
      <c r="Z198" s="221"/>
    </row>
    <row r="199" ht="13.5" customHeight="1">
      <c r="A199" s="221"/>
      <c r="B199" s="221"/>
      <c r="C199" s="221"/>
      <c r="D199" s="221"/>
      <c r="E199" s="221"/>
      <c r="F199" s="221"/>
      <c r="G199" s="221"/>
      <c r="H199" s="221"/>
      <c r="I199" s="221"/>
      <c r="J199" s="221"/>
      <c r="K199" s="221"/>
      <c r="L199" s="221"/>
      <c r="M199" s="221"/>
      <c r="N199" s="221"/>
      <c r="O199" s="221"/>
      <c r="P199" s="221"/>
      <c r="Q199" s="221"/>
      <c r="R199" s="221"/>
      <c r="S199" s="221"/>
      <c r="T199" s="221"/>
      <c r="U199" s="221"/>
      <c r="V199" s="221"/>
      <c r="W199" s="221"/>
      <c r="X199" s="221"/>
      <c r="Y199" s="221"/>
      <c r="Z199" s="221"/>
    </row>
    <row r="200" ht="13.5" customHeight="1">
      <c r="A200" s="221"/>
      <c r="B200" s="221"/>
      <c r="C200" s="221"/>
      <c r="D200" s="221"/>
      <c r="E200" s="221"/>
      <c r="F200" s="221"/>
      <c r="G200" s="221"/>
      <c r="H200" s="221"/>
      <c r="I200" s="221"/>
      <c r="J200" s="221"/>
      <c r="K200" s="221"/>
      <c r="L200" s="221"/>
      <c r="M200" s="221"/>
      <c r="N200" s="221"/>
      <c r="O200" s="221"/>
      <c r="P200" s="221"/>
      <c r="Q200" s="221"/>
      <c r="R200" s="221"/>
      <c r="S200" s="221"/>
      <c r="T200" s="221"/>
      <c r="U200" s="221"/>
      <c r="V200" s="221"/>
      <c r="W200" s="221"/>
      <c r="X200" s="221"/>
      <c r="Y200" s="221"/>
      <c r="Z200" s="221"/>
    </row>
    <row r="201" ht="13.5" customHeight="1">
      <c r="A201" s="221"/>
      <c r="B201" s="221"/>
      <c r="C201" s="221"/>
      <c r="D201" s="221"/>
      <c r="E201" s="221"/>
      <c r="F201" s="221"/>
      <c r="G201" s="221"/>
      <c r="H201" s="221"/>
      <c r="I201" s="221"/>
      <c r="J201" s="221"/>
      <c r="K201" s="221"/>
      <c r="L201" s="221"/>
      <c r="M201" s="221"/>
      <c r="N201" s="221"/>
      <c r="O201" s="221"/>
      <c r="P201" s="221"/>
      <c r="Q201" s="221"/>
      <c r="R201" s="221"/>
      <c r="S201" s="221"/>
      <c r="T201" s="221"/>
      <c r="U201" s="221"/>
      <c r="V201" s="221"/>
      <c r="W201" s="221"/>
      <c r="X201" s="221"/>
      <c r="Y201" s="221"/>
      <c r="Z201" s="221"/>
    </row>
    <row r="202" ht="13.5" customHeight="1">
      <c r="A202" s="221"/>
      <c r="B202" s="221"/>
      <c r="C202" s="221"/>
      <c r="D202" s="221"/>
      <c r="E202" s="221"/>
      <c r="F202" s="221"/>
      <c r="G202" s="221"/>
      <c r="H202" s="221"/>
      <c r="I202" s="221"/>
      <c r="J202" s="221"/>
      <c r="K202" s="221"/>
      <c r="L202" s="221"/>
      <c r="M202" s="221"/>
      <c r="N202" s="221"/>
      <c r="O202" s="221"/>
      <c r="P202" s="221"/>
      <c r="Q202" s="221"/>
      <c r="R202" s="221"/>
      <c r="S202" s="221"/>
      <c r="T202" s="221"/>
      <c r="U202" s="221"/>
      <c r="V202" s="221"/>
      <c r="W202" s="221"/>
      <c r="X202" s="221"/>
      <c r="Y202" s="221"/>
      <c r="Z202" s="221"/>
    </row>
    <row r="203" ht="13.5" customHeight="1">
      <c r="A203" s="221"/>
      <c r="B203" s="221"/>
      <c r="C203" s="221"/>
      <c r="D203" s="221"/>
      <c r="E203" s="221"/>
      <c r="F203" s="221"/>
      <c r="G203" s="221"/>
      <c r="H203" s="221"/>
      <c r="I203" s="221"/>
      <c r="J203" s="221"/>
      <c r="K203" s="221"/>
      <c r="L203" s="221"/>
      <c r="M203" s="221"/>
      <c r="N203" s="221"/>
      <c r="O203" s="221"/>
      <c r="P203" s="221"/>
      <c r="Q203" s="221"/>
      <c r="R203" s="221"/>
      <c r="S203" s="221"/>
      <c r="T203" s="221"/>
      <c r="U203" s="221"/>
      <c r="V203" s="221"/>
      <c r="W203" s="221"/>
      <c r="X203" s="221"/>
      <c r="Y203" s="221"/>
      <c r="Z203" s="221"/>
    </row>
    <row r="204" ht="13.5" customHeight="1">
      <c r="A204" s="221"/>
      <c r="B204" s="221"/>
      <c r="C204" s="221"/>
      <c r="D204" s="221"/>
      <c r="E204" s="221"/>
      <c r="F204" s="221"/>
      <c r="G204" s="221"/>
      <c r="H204" s="221"/>
      <c r="I204" s="221"/>
      <c r="J204" s="221"/>
      <c r="K204" s="221"/>
      <c r="L204" s="221"/>
      <c r="M204" s="221"/>
      <c r="N204" s="221"/>
      <c r="O204" s="221"/>
      <c r="P204" s="221"/>
      <c r="Q204" s="221"/>
      <c r="R204" s="221"/>
      <c r="S204" s="221"/>
      <c r="T204" s="221"/>
      <c r="U204" s="221"/>
      <c r="V204" s="221"/>
      <c r="W204" s="221"/>
      <c r="X204" s="221"/>
      <c r="Y204" s="221"/>
      <c r="Z204" s="221"/>
    </row>
    <row r="205" ht="13.5" customHeight="1">
      <c r="A205" s="221"/>
      <c r="B205" s="221"/>
      <c r="C205" s="221"/>
      <c r="D205" s="221"/>
      <c r="E205" s="221"/>
      <c r="F205" s="221"/>
      <c r="G205" s="221"/>
      <c r="H205" s="221"/>
      <c r="I205" s="221"/>
      <c r="J205" s="221"/>
      <c r="K205" s="221"/>
      <c r="L205" s="221"/>
      <c r="M205" s="221"/>
      <c r="N205" s="221"/>
      <c r="O205" s="221"/>
      <c r="P205" s="221"/>
      <c r="Q205" s="221"/>
      <c r="R205" s="221"/>
      <c r="S205" s="221"/>
      <c r="T205" s="221"/>
      <c r="U205" s="221"/>
      <c r="V205" s="221"/>
      <c r="W205" s="221"/>
      <c r="X205" s="221"/>
      <c r="Y205" s="221"/>
      <c r="Z205" s="221"/>
    </row>
    <row r="206" ht="13.5" customHeight="1">
      <c r="A206" s="221"/>
      <c r="B206" s="221"/>
      <c r="C206" s="221"/>
      <c r="D206" s="221"/>
      <c r="E206" s="221"/>
      <c r="F206" s="221"/>
      <c r="G206" s="221"/>
      <c r="H206" s="221"/>
      <c r="I206" s="221"/>
      <c r="J206" s="221"/>
      <c r="K206" s="221"/>
      <c r="L206" s="221"/>
      <c r="M206" s="221"/>
      <c r="N206" s="221"/>
      <c r="O206" s="221"/>
      <c r="P206" s="221"/>
      <c r="Q206" s="221"/>
      <c r="R206" s="221"/>
      <c r="S206" s="221"/>
      <c r="T206" s="221"/>
      <c r="U206" s="221"/>
      <c r="V206" s="221"/>
      <c r="W206" s="221"/>
      <c r="X206" s="221"/>
      <c r="Y206" s="221"/>
      <c r="Z206" s="221"/>
    </row>
    <row r="207" ht="13.5" customHeight="1">
      <c r="A207" s="221"/>
      <c r="B207" s="221"/>
      <c r="C207" s="221"/>
      <c r="D207" s="221"/>
      <c r="E207" s="221"/>
      <c r="F207" s="221"/>
      <c r="G207" s="221"/>
      <c r="H207" s="221"/>
      <c r="I207" s="221"/>
      <c r="J207" s="221"/>
      <c r="K207" s="221"/>
      <c r="L207" s="221"/>
      <c r="M207" s="221"/>
      <c r="N207" s="221"/>
      <c r="O207" s="221"/>
      <c r="P207" s="221"/>
      <c r="Q207" s="221"/>
      <c r="R207" s="221"/>
      <c r="S207" s="221"/>
      <c r="T207" s="221"/>
      <c r="U207" s="221"/>
      <c r="V207" s="221"/>
      <c r="W207" s="221"/>
      <c r="X207" s="221"/>
      <c r="Y207" s="221"/>
      <c r="Z207" s="221"/>
    </row>
    <row r="208" ht="13.5" customHeight="1">
      <c r="A208" s="221"/>
      <c r="B208" s="221"/>
      <c r="C208" s="221"/>
      <c r="D208" s="221"/>
      <c r="E208" s="221"/>
      <c r="F208" s="221"/>
      <c r="G208" s="221"/>
      <c r="H208" s="221"/>
      <c r="I208" s="221"/>
      <c r="J208" s="221"/>
      <c r="K208" s="221"/>
      <c r="L208" s="221"/>
      <c r="M208" s="221"/>
      <c r="N208" s="221"/>
      <c r="O208" s="221"/>
      <c r="P208" s="221"/>
      <c r="Q208" s="221"/>
      <c r="R208" s="221"/>
      <c r="S208" s="221"/>
      <c r="T208" s="221"/>
      <c r="U208" s="221"/>
      <c r="V208" s="221"/>
      <c r="W208" s="221"/>
      <c r="X208" s="221"/>
      <c r="Y208" s="221"/>
      <c r="Z208" s="221"/>
    </row>
    <row r="209" ht="13.5" customHeight="1">
      <c r="A209" s="221"/>
      <c r="B209" s="221"/>
      <c r="C209" s="221"/>
      <c r="D209" s="221"/>
      <c r="E209" s="221"/>
      <c r="F209" s="221"/>
      <c r="G209" s="221"/>
      <c r="H209" s="221"/>
      <c r="I209" s="221"/>
      <c r="J209" s="221"/>
      <c r="K209" s="221"/>
      <c r="L209" s="221"/>
      <c r="M209" s="221"/>
      <c r="N209" s="221"/>
      <c r="O209" s="221"/>
      <c r="P209" s="221"/>
      <c r="Q209" s="221"/>
      <c r="R209" s="221"/>
      <c r="S209" s="221"/>
      <c r="T209" s="221"/>
      <c r="U209" s="221"/>
      <c r="V209" s="221"/>
      <c r="W209" s="221"/>
      <c r="X209" s="221"/>
      <c r="Y209" s="221"/>
      <c r="Z209" s="221"/>
    </row>
    <row r="210" ht="13.5" customHeight="1">
      <c r="A210" s="221"/>
      <c r="B210" s="221"/>
      <c r="C210" s="221"/>
      <c r="D210" s="221"/>
      <c r="E210" s="221"/>
      <c r="F210" s="221"/>
      <c r="G210" s="221"/>
      <c r="H210" s="221"/>
      <c r="I210" s="221"/>
      <c r="J210" s="221"/>
      <c r="K210" s="221"/>
      <c r="L210" s="221"/>
      <c r="M210" s="221"/>
      <c r="N210" s="221"/>
      <c r="O210" s="221"/>
      <c r="P210" s="221"/>
      <c r="Q210" s="221"/>
      <c r="R210" s="221"/>
      <c r="S210" s="221"/>
      <c r="T210" s="221"/>
      <c r="U210" s="221"/>
      <c r="V210" s="221"/>
      <c r="W210" s="221"/>
      <c r="X210" s="221"/>
      <c r="Y210" s="221"/>
      <c r="Z210" s="221"/>
    </row>
    <row r="211" ht="13.5" customHeight="1">
      <c r="A211" s="221"/>
      <c r="B211" s="221"/>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c r="Z211" s="221"/>
    </row>
    <row r="212" ht="13.5" customHeight="1">
      <c r="A212" s="221"/>
      <c r="B212" s="221"/>
      <c r="C212" s="221"/>
      <c r="D212" s="221"/>
      <c r="E212" s="221"/>
      <c r="F212" s="221"/>
      <c r="G212" s="221"/>
      <c r="H212" s="221"/>
      <c r="I212" s="221"/>
      <c r="J212" s="221"/>
      <c r="K212" s="221"/>
      <c r="L212" s="221"/>
      <c r="M212" s="221"/>
      <c r="N212" s="221"/>
      <c r="O212" s="221"/>
      <c r="P212" s="221"/>
      <c r="Q212" s="221"/>
      <c r="R212" s="221"/>
      <c r="S212" s="221"/>
      <c r="T212" s="221"/>
      <c r="U212" s="221"/>
      <c r="V212" s="221"/>
      <c r="W212" s="221"/>
      <c r="X212" s="221"/>
      <c r="Y212" s="221"/>
      <c r="Z212" s="221"/>
    </row>
    <row r="213" ht="13.5" customHeight="1">
      <c r="A213" s="221"/>
      <c r="B213" s="221"/>
      <c r="C213" s="221"/>
      <c r="D213" s="221"/>
      <c r="E213" s="221"/>
      <c r="F213" s="221"/>
      <c r="G213" s="221"/>
      <c r="H213" s="221"/>
      <c r="I213" s="221"/>
      <c r="J213" s="221"/>
      <c r="K213" s="221"/>
      <c r="L213" s="221"/>
      <c r="M213" s="221"/>
      <c r="N213" s="221"/>
      <c r="O213" s="221"/>
      <c r="P213" s="221"/>
      <c r="Q213" s="221"/>
      <c r="R213" s="221"/>
      <c r="S213" s="221"/>
      <c r="T213" s="221"/>
      <c r="U213" s="221"/>
      <c r="V213" s="221"/>
      <c r="W213" s="221"/>
      <c r="X213" s="221"/>
      <c r="Y213" s="221"/>
      <c r="Z213" s="221"/>
    </row>
    <row r="214" ht="13.5" customHeight="1">
      <c r="A214" s="221"/>
      <c r="B214" s="221"/>
      <c r="C214" s="221"/>
      <c r="D214" s="221"/>
      <c r="E214" s="221"/>
      <c r="F214" s="221"/>
      <c r="G214" s="221"/>
      <c r="H214" s="221"/>
      <c r="I214" s="221"/>
      <c r="J214" s="221"/>
      <c r="K214" s="221"/>
      <c r="L214" s="221"/>
      <c r="M214" s="221"/>
      <c r="N214" s="221"/>
      <c r="O214" s="221"/>
      <c r="P214" s="221"/>
      <c r="Q214" s="221"/>
      <c r="R214" s="221"/>
      <c r="S214" s="221"/>
      <c r="T214" s="221"/>
      <c r="U214" s="221"/>
      <c r="V214" s="221"/>
      <c r="W214" s="221"/>
      <c r="X214" s="221"/>
      <c r="Y214" s="221"/>
      <c r="Z214" s="221"/>
    </row>
    <row r="215" ht="13.5" customHeight="1">
      <c r="A215" s="221"/>
      <c r="B215" s="221"/>
      <c r="C215" s="221"/>
      <c r="D215" s="221"/>
      <c r="E215" s="221"/>
      <c r="F215" s="221"/>
      <c r="G215" s="221"/>
      <c r="H215" s="221"/>
      <c r="I215" s="221"/>
      <c r="J215" s="221"/>
      <c r="K215" s="221"/>
      <c r="L215" s="221"/>
      <c r="M215" s="221"/>
      <c r="N215" s="221"/>
      <c r="O215" s="221"/>
      <c r="P215" s="221"/>
      <c r="Q215" s="221"/>
      <c r="R215" s="221"/>
      <c r="S215" s="221"/>
      <c r="T215" s="221"/>
      <c r="U215" s="221"/>
      <c r="V215" s="221"/>
      <c r="W215" s="221"/>
      <c r="X215" s="221"/>
      <c r="Y215" s="221"/>
      <c r="Z215" s="221"/>
    </row>
    <row r="216" ht="13.5" customHeight="1">
      <c r="A216" s="221"/>
      <c r="B216" s="221"/>
      <c r="C216" s="221"/>
      <c r="D216" s="221"/>
      <c r="E216" s="221"/>
      <c r="F216" s="221"/>
      <c r="G216" s="221"/>
      <c r="H216" s="221"/>
      <c r="I216" s="221"/>
      <c r="J216" s="221"/>
      <c r="K216" s="221"/>
      <c r="L216" s="221"/>
      <c r="M216" s="221"/>
      <c r="N216" s="221"/>
      <c r="O216" s="221"/>
      <c r="P216" s="221"/>
      <c r="Q216" s="221"/>
      <c r="R216" s="221"/>
      <c r="S216" s="221"/>
      <c r="T216" s="221"/>
      <c r="U216" s="221"/>
      <c r="V216" s="221"/>
      <c r="W216" s="221"/>
      <c r="X216" s="221"/>
      <c r="Y216" s="221"/>
      <c r="Z216" s="221"/>
    </row>
    <row r="217" ht="13.5" customHeight="1">
      <c r="A217" s="221"/>
      <c r="B217" s="221"/>
      <c r="C217" s="221"/>
      <c r="D217" s="221"/>
      <c r="E217" s="221"/>
      <c r="F217" s="221"/>
      <c r="G217" s="221"/>
      <c r="H217" s="221"/>
      <c r="I217" s="221"/>
      <c r="J217" s="221"/>
      <c r="K217" s="221"/>
      <c r="L217" s="221"/>
      <c r="M217" s="221"/>
      <c r="N217" s="221"/>
      <c r="O217" s="221"/>
      <c r="P217" s="221"/>
      <c r="Q217" s="221"/>
      <c r="R217" s="221"/>
      <c r="S217" s="221"/>
      <c r="T217" s="221"/>
      <c r="U217" s="221"/>
      <c r="V217" s="221"/>
      <c r="W217" s="221"/>
      <c r="X217" s="221"/>
      <c r="Y217" s="221"/>
      <c r="Z217" s="221"/>
    </row>
    <row r="218" ht="13.5" customHeight="1">
      <c r="A218" s="221"/>
      <c r="B218" s="221"/>
      <c r="C218" s="221"/>
      <c r="D218" s="221"/>
      <c r="E218" s="221"/>
      <c r="F218" s="221"/>
      <c r="G218" s="221"/>
      <c r="H218" s="221"/>
      <c r="I218" s="221"/>
      <c r="J218" s="221"/>
      <c r="K218" s="221"/>
      <c r="L218" s="221"/>
      <c r="M218" s="221"/>
      <c r="N218" s="221"/>
      <c r="O218" s="221"/>
      <c r="P218" s="221"/>
      <c r="Q218" s="221"/>
      <c r="R218" s="221"/>
      <c r="S218" s="221"/>
      <c r="T218" s="221"/>
      <c r="U218" s="221"/>
      <c r="V218" s="221"/>
      <c r="W218" s="221"/>
      <c r="X218" s="221"/>
      <c r="Y218" s="221"/>
      <c r="Z218" s="221"/>
    </row>
    <row r="219" ht="13.5" customHeight="1">
      <c r="A219" s="221"/>
      <c r="B219" s="221"/>
      <c r="C219" s="221"/>
      <c r="D219" s="221"/>
      <c r="E219" s="221"/>
      <c r="F219" s="221"/>
      <c r="G219" s="221"/>
      <c r="H219" s="221"/>
      <c r="I219" s="221"/>
      <c r="J219" s="221"/>
      <c r="K219" s="221"/>
      <c r="L219" s="221"/>
      <c r="M219" s="221"/>
      <c r="N219" s="221"/>
      <c r="O219" s="221"/>
      <c r="P219" s="221"/>
      <c r="Q219" s="221"/>
      <c r="R219" s="221"/>
      <c r="S219" s="221"/>
      <c r="T219" s="221"/>
      <c r="U219" s="221"/>
      <c r="V219" s="221"/>
      <c r="W219" s="221"/>
      <c r="X219" s="221"/>
      <c r="Y219" s="221"/>
      <c r="Z219" s="221"/>
    </row>
    <row r="220" ht="13.5" customHeight="1">
      <c r="A220" s="221"/>
      <c r="B220" s="221"/>
      <c r="C220" s="221"/>
      <c r="D220" s="221"/>
      <c r="E220" s="221"/>
      <c r="F220" s="221"/>
      <c r="G220" s="221"/>
      <c r="H220" s="221"/>
      <c r="I220" s="221"/>
      <c r="J220" s="221"/>
      <c r="K220" s="221"/>
      <c r="L220" s="221"/>
      <c r="M220" s="221"/>
      <c r="N220" s="221"/>
      <c r="O220" s="221"/>
      <c r="P220" s="221"/>
      <c r="Q220" s="221"/>
      <c r="R220" s="221"/>
      <c r="S220" s="221"/>
      <c r="T220" s="221"/>
      <c r="U220" s="221"/>
      <c r="V220" s="221"/>
      <c r="W220" s="221"/>
      <c r="X220" s="221"/>
      <c r="Y220" s="221"/>
      <c r="Z220" s="221"/>
    </row>
    <row r="221" ht="13.5" customHeight="1">
      <c r="A221" s="221"/>
      <c r="B221" s="221"/>
      <c r="C221" s="221"/>
      <c r="D221" s="221"/>
      <c r="E221" s="221"/>
      <c r="F221" s="221"/>
      <c r="G221" s="221"/>
      <c r="H221" s="221"/>
      <c r="I221" s="221"/>
      <c r="J221" s="221"/>
      <c r="K221" s="221"/>
      <c r="L221" s="221"/>
      <c r="M221" s="221"/>
      <c r="N221" s="221"/>
      <c r="O221" s="221"/>
      <c r="P221" s="221"/>
      <c r="Q221" s="221"/>
      <c r="R221" s="221"/>
      <c r="S221" s="221"/>
      <c r="T221" s="221"/>
      <c r="U221" s="221"/>
      <c r="V221" s="221"/>
      <c r="W221" s="221"/>
      <c r="X221" s="221"/>
      <c r="Y221" s="221"/>
      <c r="Z221" s="221"/>
    </row>
    <row r="222" ht="13.5" customHeight="1">
      <c r="A222" s="221"/>
      <c r="B222" s="221"/>
      <c r="C222" s="221"/>
      <c r="D222" s="221"/>
      <c r="E222" s="221"/>
      <c r="F222" s="221"/>
      <c r="G222" s="221"/>
      <c r="H222" s="221"/>
      <c r="I222" s="221"/>
      <c r="J222" s="221"/>
      <c r="K222" s="221"/>
      <c r="L222" s="221"/>
      <c r="M222" s="221"/>
      <c r="N222" s="221"/>
      <c r="O222" s="221"/>
      <c r="P222" s="221"/>
      <c r="Q222" s="221"/>
      <c r="R222" s="221"/>
      <c r="S222" s="221"/>
      <c r="T222" s="221"/>
      <c r="U222" s="221"/>
      <c r="V222" s="221"/>
      <c r="W222" s="221"/>
      <c r="X222" s="221"/>
      <c r="Y222" s="221"/>
      <c r="Z222" s="221"/>
    </row>
    <row r="223" ht="13.5" customHeight="1">
      <c r="A223" s="221"/>
      <c r="B223" s="221"/>
      <c r="C223" s="221"/>
      <c r="D223" s="221"/>
      <c r="E223" s="221"/>
      <c r="F223" s="221"/>
      <c r="G223" s="221"/>
      <c r="H223" s="221"/>
      <c r="I223" s="221"/>
      <c r="J223" s="221"/>
      <c r="K223" s="221"/>
      <c r="L223" s="221"/>
      <c r="M223" s="221"/>
      <c r="N223" s="221"/>
      <c r="O223" s="221"/>
      <c r="P223" s="221"/>
      <c r="Q223" s="221"/>
      <c r="R223" s="221"/>
      <c r="S223" s="221"/>
      <c r="T223" s="221"/>
      <c r="U223" s="221"/>
      <c r="V223" s="221"/>
      <c r="W223" s="221"/>
      <c r="X223" s="221"/>
      <c r="Y223" s="221"/>
      <c r="Z223" s="221"/>
    </row>
    <row r="224" ht="13.5" customHeight="1">
      <c r="A224" s="221"/>
      <c r="B224" s="221"/>
      <c r="C224" s="221"/>
      <c r="D224" s="221"/>
      <c r="E224" s="221"/>
      <c r="F224" s="221"/>
      <c r="G224" s="221"/>
      <c r="H224" s="221"/>
      <c r="I224" s="221"/>
      <c r="J224" s="221"/>
      <c r="K224" s="221"/>
      <c r="L224" s="221"/>
      <c r="M224" s="221"/>
      <c r="N224" s="221"/>
      <c r="O224" s="221"/>
      <c r="P224" s="221"/>
      <c r="Q224" s="221"/>
      <c r="R224" s="221"/>
      <c r="S224" s="221"/>
      <c r="T224" s="221"/>
      <c r="U224" s="221"/>
      <c r="V224" s="221"/>
      <c r="W224" s="221"/>
      <c r="X224" s="221"/>
      <c r="Y224" s="221"/>
      <c r="Z224" s="221"/>
    </row>
    <row r="225" ht="13.5" customHeight="1">
      <c r="A225" s="221"/>
      <c r="B225" s="221"/>
      <c r="C225" s="221"/>
      <c r="D225" s="221"/>
      <c r="E225" s="221"/>
      <c r="F225" s="221"/>
      <c r="G225" s="221"/>
      <c r="H225" s="221"/>
      <c r="I225" s="221"/>
      <c r="J225" s="221"/>
      <c r="K225" s="221"/>
      <c r="L225" s="221"/>
      <c r="M225" s="221"/>
      <c r="N225" s="221"/>
      <c r="O225" s="221"/>
      <c r="P225" s="221"/>
      <c r="Q225" s="221"/>
      <c r="R225" s="221"/>
      <c r="S225" s="221"/>
      <c r="T225" s="221"/>
      <c r="U225" s="221"/>
      <c r="V225" s="221"/>
      <c r="W225" s="221"/>
      <c r="X225" s="221"/>
      <c r="Y225" s="221"/>
      <c r="Z225" s="221"/>
    </row>
    <row r="226" ht="13.5" customHeight="1">
      <c r="A226" s="221"/>
      <c r="B226" s="221"/>
      <c r="C226" s="221"/>
      <c r="D226" s="221"/>
      <c r="E226" s="221"/>
      <c r="F226" s="221"/>
      <c r="G226" s="221"/>
      <c r="H226" s="221"/>
      <c r="I226" s="221"/>
      <c r="J226" s="221"/>
      <c r="K226" s="221"/>
      <c r="L226" s="221"/>
      <c r="M226" s="221"/>
      <c r="N226" s="221"/>
      <c r="O226" s="221"/>
      <c r="P226" s="221"/>
      <c r="Q226" s="221"/>
      <c r="R226" s="221"/>
      <c r="S226" s="221"/>
      <c r="T226" s="221"/>
      <c r="U226" s="221"/>
      <c r="V226" s="221"/>
      <c r="W226" s="221"/>
      <c r="X226" s="221"/>
      <c r="Y226" s="221"/>
      <c r="Z226" s="221"/>
    </row>
    <row r="227" ht="13.5" customHeight="1">
      <c r="A227" s="221"/>
      <c r="B227" s="221"/>
      <c r="C227" s="221"/>
      <c r="D227" s="221"/>
      <c r="E227" s="221"/>
      <c r="F227" s="221"/>
      <c r="G227" s="221"/>
      <c r="H227" s="221"/>
      <c r="I227" s="221"/>
      <c r="J227" s="221"/>
      <c r="K227" s="221"/>
      <c r="L227" s="221"/>
      <c r="M227" s="221"/>
      <c r="N227" s="221"/>
      <c r="O227" s="221"/>
      <c r="P227" s="221"/>
      <c r="Q227" s="221"/>
      <c r="R227" s="221"/>
      <c r="S227" s="221"/>
      <c r="T227" s="221"/>
      <c r="U227" s="221"/>
      <c r="V227" s="221"/>
      <c r="W227" s="221"/>
      <c r="X227" s="221"/>
      <c r="Y227" s="221"/>
      <c r="Z227" s="221"/>
    </row>
    <row r="228" ht="13.5" customHeight="1">
      <c r="A228" s="221"/>
      <c r="B228" s="221"/>
      <c r="C228" s="221"/>
      <c r="D228" s="221"/>
      <c r="E228" s="221"/>
      <c r="F228" s="221"/>
      <c r="G228" s="221"/>
      <c r="H228" s="221"/>
      <c r="I228" s="221"/>
      <c r="J228" s="221"/>
      <c r="K228" s="221"/>
      <c r="L228" s="221"/>
      <c r="M228" s="221"/>
      <c r="N228" s="221"/>
      <c r="O228" s="221"/>
      <c r="P228" s="221"/>
      <c r="Q228" s="221"/>
      <c r="R228" s="221"/>
      <c r="S228" s="221"/>
      <c r="T228" s="221"/>
      <c r="U228" s="221"/>
      <c r="V228" s="221"/>
      <c r="W228" s="221"/>
      <c r="X228" s="221"/>
      <c r="Y228" s="221"/>
      <c r="Z228" s="221"/>
    </row>
    <row r="229" ht="13.5" customHeight="1">
      <c r="A229" s="221"/>
      <c r="B229" s="221"/>
      <c r="C229" s="221"/>
      <c r="D229" s="221"/>
      <c r="E229" s="221"/>
      <c r="F229" s="221"/>
      <c r="G229" s="221"/>
      <c r="H229" s="221"/>
      <c r="I229" s="221"/>
      <c r="J229" s="221"/>
      <c r="K229" s="221"/>
      <c r="L229" s="221"/>
      <c r="M229" s="221"/>
      <c r="N229" s="221"/>
      <c r="O229" s="221"/>
      <c r="P229" s="221"/>
      <c r="Q229" s="221"/>
      <c r="R229" s="221"/>
      <c r="S229" s="221"/>
      <c r="T229" s="221"/>
      <c r="U229" s="221"/>
      <c r="V229" s="221"/>
      <c r="W229" s="221"/>
      <c r="X229" s="221"/>
      <c r="Y229" s="221"/>
      <c r="Z229" s="221"/>
    </row>
    <row r="230" ht="13.5" customHeight="1">
      <c r="A230" s="221"/>
      <c r="B230" s="221"/>
      <c r="C230" s="221"/>
      <c r="D230" s="221"/>
      <c r="E230" s="221"/>
      <c r="F230" s="221"/>
      <c r="G230" s="221"/>
      <c r="H230" s="221"/>
      <c r="I230" s="221"/>
      <c r="J230" s="221"/>
      <c r="K230" s="221"/>
      <c r="L230" s="221"/>
      <c r="M230" s="221"/>
      <c r="N230" s="221"/>
      <c r="O230" s="221"/>
      <c r="P230" s="221"/>
      <c r="Q230" s="221"/>
      <c r="R230" s="221"/>
      <c r="S230" s="221"/>
      <c r="T230" s="221"/>
      <c r="U230" s="221"/>
      <c r="V230" s="221"/>
      <c r="W230" s="221"/>
      <c r="X230" s="221"/>
      <c r="Y230" s="221"/>
      <c r="Z230" s="221"/>
    </row>
    <row r="231" ht="13.5" customHeight="1">
      <c r="A231" s="221"/>
      <c r="B231" s="221"/>
      <c r="C231" s="221"/>
      <c r="D231" s="221"/>
      <c r="E231" s="221"/>
      <c r="F231" s="221"/>
      <c r="G231" s="221"/>
      <c r="H231" s="221"/>
      <c r="I231" s="221"/>
      <c r="J231" s="221"/>
      <c r="K231" s="221"/>
      <c r="L231" s="221"/>
      <c r="M231" s="221"/>
      <c r="N231" s="221"/>
      <c r="O231" s="221"/>
      <c r="P231" s="221"/>
      <c r="Q231" s="221"/>
      <c r="R231" s="221"/>
      <c r="S231" s="221"/>
      <c r="T231" s="221"/>
      <c r="U231" s="221"/>
      <c r="V231" s="221"/>
      <c r="W231" s="221"/>
      <c r="X231" s="221"/>
      <c r="Y231" s="221"/>
      <c r="Z231" s="221"/>
    </row>
    <row r="232" ht="13.5" customHeight="1">
      <c r="A232" s="221"/>
      <c r="B232" s="221"/>
      <c r="C232" s="221"/>
      <c r="D232" s="221"/>
      <c r="E232" s="221"/>
      <c r="F232" s="221"/>
      <c r="G232" s="221"/>
      <c r="H232" s="221"/>
      <c r="I232" s="221"/>
      <c r="J232" s="221"/>
      <c r="K232" s="221"/>
      <c r="L232" s="221"/>
      <c r="M232" s="221"/>
      <c r="N232" s="221"/>
      <c r="O232" s="221"/>
      <c r="P232" s="221"/>
      <c r="Q232" s="221"/>
      <c r="R232" s="221"/>
      <c r="S232" s="221"/>
      <c r="T232" s="221"/>
      <c r="U232" s="221"/>
      <c r="V232" s="221"/>
      <c r="W232" s="221"/>
      <c r="X232" s="221"/>
      <c r="Y232" s="221"/>
      <c r="Z232" s="221"/>
    </row>
    <row r="233" ht="13.5" customHeight="1">
      <c r="A233" s="221"/>
      <c r="B233" s="221"/>
      <c r="C233" s="221"/>
      <c r="D233" s="221"/>
      <c r="E233" s="221"/>
      <c r="F233" s="221"/>
      <c r="G233" s="221"/>
      <c r="H233" s="221"/>
      <c r="I233" s="221"/>
      <c r="J233" s="221"/>
      <c r="K233" s="221"/>
      <c r="L233" s="221"/>
      <c r="M233" s="221"/>
      <c r="N233" s="221"/>
      <c r="O233" s="221"/>
      <c r="P233" s="221"/>
      <c r="Q233" s="221"/>
      <c r="R233" s="221"/>
      <c r="S233" s="221"/>
      <c r="T233" s="221"/>
      <c r="U233" s="221"/>
      <c r="V233" s="221"/>
      <c r="W233" s="221"/>
      <c r="X233" s="221"/>
      <c r="Y233" s="221"/>
      <c r="Z233" s="221"/>
    </row>
    <row r="234" ht="13.5" customHeight="1">
      <c r="A234" s="221"/>
      <c r="B234" s="221"/>
      <c r="C234" s="221"/>
      <c r="D234" s="221"/>
      <c r="E234" s="221"/>
      <c r="F234" s="221"/>
      <c r="G234" s="221"/>
      <c r="H234" s="221"/>
      <c r="I234" s="221"/>
      <c r="J234" s="221"/>
      <c r="K234" s="221"/>
      <c r="L234" s="221"/>
      <c r="M234" s="221"/>
      <c r="N234" s="221"/>
      <c r="O234" s="221"/>
      <c r="P234" s="221"/>
      <c r="Q234" s="221"/>
      <c r="R234" s="221"/>
      <c r="S234" s="221"/>
      <c r="T234" s="221"/>
      <c r="U234" s="221"/>
      <c r="V234" s="221"/>
      <c r="W234" s="221"/>
      <c r="X234" s="221"/>
      <c r="Y234" s="221"/>
      <c r="Z234" s="221"/>
    </row>
    <row r="235" ht="13.5" customHeight="1">
      <c r="A235" s="221"/>
      <c r="B235" s="221"/>
      <c r="C235" s="221"/>
      <c r="D235" s="221"/>
      <c r="E235" s="221"/>
      <c r="F235" s="221"/>
      <c r="G235" s="221"/>
      <c r="H235" s="221"/>
      <c r="I235" s="221"/>
      <c r="J235" s="221"/>
      <c r="K235" s="221"/>
      <c r="L235" s="221"/>
      <c r="M235" s="221"/>
      <c r="N235" s="221"/>
      <c r="O235" s="221"/>
      <c r="P235" s="221"/>
      <c r="Q235" s="221"/>
      <c r="R235" s="221"/>
      <c r="S235" s="221"/>
      <c r="T235" s="221"/>
      <c r="U235" s="221"/>
      <c r="V235" s="221"/>
      <c r="W235" s="221"/>
      <c r="X235" s="221"/>
      <c r="Y235" s="221"/>
      <c r="Z235" s="221"/>
    </row>
    <row r="236" ht="13.5" customHeight="1">
      <c r="A236" s="221"/>
      <c r="B236" s="221"/>
      <c r="C236" s="221"/>
      <c r="D236" s="221"/>
      <c r="E236" s="221"/>
      <c r="F236" s="221"/>
      <c r="G236" s="221"/>
      <c r="H236" s="221"/>
      <c r="I236" s="221"/>
      <c r="J236" s="221"/>
      <c r="K236" s="221"/>
      <c r="L236" s="221"/>
      <c r="M236" s="221"/>
      <c r="N236" s="221"/>
      <c r="O236" s="221"/>
      <c r="P236" s="221"/>
      <c r="Q236" s="221"/>
      <c r="R236" s="221"/>
      <c r="S236" s="221"/>
      <c r="T236" s="221"/>
      <c r="U236" s="221"/>
      <c r="V236" s="221"/>
      <c r="W236" s="221"/>
      <c r="X236" s="221"/>
      <c r="Y236" s="221"/>
      <c r="Z236" s="221"/>
    </row>
    <row r="237" ht="13.5" customHeight="1">
      <c r="A237" s="221"/>
      <c r="B237" s="221"/>
      <c r="C237" s="221"/>
      <c r="D237" s="221"/>
      <c r="E237" s="221"/>
      <c r="F237" s="221"/>
      <c r="G237" s="221"/>
      <c r="H237" s="221"/>
      <c r="I237" s="221"/>
      <c r="J237" s="221"/>
      <c r="K237" s="221"/>
      <c r="L237" s="221"/>
      <c r="M237" s="221"/>
      <c r="N237" s="221"/>
      <c r="O237" s="221"/>
      <c r="P237" s="221"/>
      <c r="Q237" s="221"/>
      <c r="R237" s="221"/>
      <c r="S237" s="221"/>
      <c r="T237" s="221"/>
      <c r="U237" s="221"/>
      <c r="V237" s="221"/>
      <c r="W237" s="221"/>
      <c r="X237" s="221"/>
      <c r="Y237" s="221"/>
      <c r="Z237" s="221"/>
    </row>
    <row r="238" ht="13.5" customHeight="1">
      <c r="A238" s="221"/>
      <c r="B238" s="221"/>
      <c r="C238" s="221"/>
      <c r="D238" s="221"/>
      <c r="E238" s="221"/>
      <c r="F238" s="221"/>
      <c r="G238" s="221"/>
      <c r="H238" s="221"/>
      <c r="I238" s="221"/>
      <c r="J238" s="221"/>
      <c r="K238" s="221"/>
      <c r="L238" s="221"/>
      <c r="M238" s="221"/>
      <c r="N238" s="221"/>
      <c r="O238" s="221"/>
      <c r="P238" s="221"/>
      <c r="Q238" s="221"/>
      <c r="R238" s="221"/>
      <c r="S238" s="221"/>
      <c r="T238" s="221"/>
      <c r="U238" s="221"/>
      <c r="V238" s="221"/>
      <c r="W238" s="221"/>
      <c r="X238" s="221"/>
      <c r="Y238" s="221"/>
      <c r="Z238" s="221"/>
    </row>
    <row r="239" ht="13.5" customHeight="1">
      <c r="A239" s="221"/>
      <c r="B239" s="221"/>
      <c r="C239" s="221"/>
      <c r="D239" s="221"/>
      <c r="E239" s="221"/>
      <c r="F239" s="221"/>
      <c r="G239" s="221"/>
      <c r="H239" s="221"/>
      <c r="I239" s="221"/>
      <c r="J239" s="221"/>
      <c r="K239" s="221"/>
      <c r="L239" s="221"/>
      <c r="M239" s="221"/>
      <c r="N239" s="221"/>
      <c r="O239" s="221"/>
      <c r="P239" s="221"/>
      <c r="Q239" s="221"/>
      <c r="R239" s="221"/>
      <c r="S239" s="221"/>
      <c r="T239" s="221"/>
      <c r="U239" s="221"/>
      <c r="V239" s="221"/>
      <c r="W239" s="221"/>
      <c r="X239" s="221"/>
      <c r="Y239" s="221"/>
      <c r="Z239" s="221"/>
    </row>
    <row r="240" ht="13.5" customHeight="1">
      <c r="A240" s="221"/>
      <c r="B240" s="221"/>
      <c r="C240" s="221"/>
      <c r="D240" s="221"/>
      <c r="E240" s="221"/>
      <c r="F240" s="221"/>
      <c r="G240" s="221"/>
      <c r="H240" s="221"/>
      <c r="I240" s="221"/>
      <c r="J240" s="221"/>
      <c r="K240" s="221"/>
      <c r="L240" s="221"/>
      <c r="M240" s="221"/>
      <c r="N240" s="221"/>
      <c r="O240" s="221"/>
      <c r="P240" s="221"/>
      <c r="Q240" s="221"/>
      <c r="R240" s="221"/>
      <c r="S240" s="221"/>
      <c r="T240" s="221"/>
      <c r="U240" s="221"/>
      <c r="V240" s="221"/>
      <c r="W240" s="221"/>
      <c r="X240" s="221"/>
      <c r="Y240" s="221"/>
      <c r="Z240" s="221"/>
    </row>
    <row r="241" ht="13.5" customHeight="1">
      <c r="A241" s="221"/>
      <c r="B241" s="221"/>
      <c r="C241" s="221"/>
      <c r="D241" s="221"/>
      <c r="E241" s="221"/>
      <c r="F241" s="221"/>
      <c r="G241" s="221"/>
      <c r="H241" s="221"/>
      <c r="I241" s="221"/>
      <c r="J241" s="221"/>
      <c r="K241" s="221"/>
      <c r="L241" s="221"/>
      <c r="M241" s="221"/>
      <c r="N241" s="221"/>
      <c r="O241" s="221"/>
      <c r="P241" s="221"/>
      <c r="Q241" s="221"/>
      <c r="R241" s="221"/>
      <c r="S241" s="221"/>
      <c r="T241" s="221"/>
      <c r="U241" s="221"/>
      <c r="V241" s="221"/>
      <c r="W241" s="221"/>
      <c r="X241" s="221"/>
      <c r="Y241" s="221"/>
      <c r="Z241" s="221"/>
    </row>
    <row r="242" ht="13.5" customHeight="1">
      <c r="A242" s="221"/>
      <c r="B242" s="221"/>
      <c r="C242" s="221"/>
      <c r="D242" s="221"/>
      <c r="E242" s="221"/>
      <c r="F242" s="221"/>
      <c r="G242" s="221"/>
      <c r="H242" s="221"/>
      <c r="I242" s="221"/>
      <c r="J242" s="221"/>
      <c r="K242" s="221"/>
      <c r="L242" s="221"/>
      <c r="M242" s="221"/>
      <c r="N242" s="221"/>
      <c r="O242" s="221"/>
      <c r="P242" s="221"/>
      <c r="Q242" s="221"/>
      <c r="R242" s="221"/>
      <c r="S242" s="221"/>
      <c r="T242" s="221"/>
      <c r="U242" s="221"/>
      <c r="V242" s="221"/>
      <c r="W242" s="221"/>
      <c r="X242" s="221"/>
      <c r="Y242" s="221"/>
      <c r="Z242" s="221"/>
    </row>
    <row r="243" ht="13.5" customHeight="1">
      <c r="A243" s="221"/>
      <c r="B243" s="221"/>
      <c r="C243" s="221"/>
      <c r="D243" s="221"/>
      <c r="E243" s="221"/>
      <c r="F243" s="221"/>
      <c r="G243" s="221"/>
      <c r="H243" s="221"/>
      <c r="I243" s="221"/>
      <c r="J243" s="221"/>
      <c r="K243" s="221"/>
      <c r="L243" s="221"/>
      <c r="M243" s="221"/>
      <c r="N243" s="221"/>
      <c r="O243" s="221"/>
      <c r="P243" s="221"/>
      <c r="Q243" s="221"/>
      <c r="R243" s="221"/>
      <c r="S243" s="221"/>
      <c r="T243" s="221"/>
      <c r="U243" s="221"/>
      <c r="V243" s="221"/>
      <c r="W243" s="221"/>
      <c r="X243" s="221"/>
      <c r="Y243" s="221"/>
      <c r="Z243" s="221"/>
    </row>
    <row r="244" ht="13.5" customHeight="1">
      <c r="A244" s="221"/>
      <c r="B244" s="221"/>
      <c r="C244" s="221"/>
      <c r="D244" s="221"/>
      <c r="E244" s="221"/>
      <c r="F244" s="221"/>
      <c r="G244" s="221"/>
      <c r="H244" s="221"/>
      <c r="I244" s="221"/>
      <c r="J244" s="221"/>
      <c r="K244" s="221"/>
      <c r="L244" s="221"/>
      <c r="M244" s="221"/>
      <c r="N244" s="221"/>
      <c r="O244" s="221"/>
      <c r="P244" s="221"/>
      <c r="Q244" s="221"/>
      <c r="R244" s="221"/>
      <c r="S244" s="221"/>
      <c r="T244" s="221"/>
      <c r="U244" s="221"/>
      <c r="V244" s="221"/>
      <c r="W244" s="221"/>
      <c r="X244" s="221"/>
      <c r="Y244" s="221"/>
      <c r="Z244" s="221"/>
    </row>
    <row r="245" ht="13.5" customHeight="1">
      <c r="A245" s="221"/>
      <c r="B245" s="221"/>
      <c r="C245" s="221"/>
      <c r="D245" s="221"/>
      <c r="E245" s="221"/>
      <c r="F245" s="221"/>
      <c r="G245" s="221"/>
      <c r="H245" s="221"/>
      <c r="I245" s="221"/>
      <c r="J245" s="221"/>
      <c r="K245" s="221"/>
      <c r="L245" s="221"/>
      <c r="M245" s="221"/>
      <c r="N245" s="221"/>
      <c r="O245" s="221"/>
      <c r="P245" s="221"/>
      <c r="Q245" s="221"/>
      <c r="R245" s="221"/>
      <c r="S245" s="221"/>
      <c r="T245" s="221"/>
      <c r="U245" s="221"/>
      <c r="V245" s="221"/>
      <c r="W245" s="221"/>
      <c r="X245" s="221"/>
      <c r="Y245" s="221"/>
      <c r="Z245" s="221"/>
    </row>
    <row r="246" ht="13.5" customHeight="1">
      <c r="A246" s="221"/>
      <c r="B246" s="221"/>
      <c r="C246" s="221"/>
      <c r="D246" s="221"/>
      <c r="E246" s="221"/>
      <c r="F246" s="221"/>
      <c r="G246" s="221"/>
      <c r="H246" s="221"/>
      <c r="I246" s="221"/>
      <c r="J246" s="221"/>
      <c r="K246" s="221"/>
      <c r="L246" s="221"/>
      <c r="M246" s="221"/>
      <c r="N246" s="221"/>
      <c r="O246" s="221"/>
      <c r="P246" s="221"/>
      <c r="Q246" s="221"/>
      <c r="R246" s="221"/>
      <c r="S246" s="221"/>
      <c r="T246" s="221"/>
      <c r="U246" s="221"/>
      <c r="V246" s="221"/>
      <c r="W246" s="221"/>
      <c r="X246" s="221"/>
      <c r="Y246" s="221"/>
      <c r="Z246" s="221"/>
    </row>
    <row r="247" ht="13.5" customHeight="1">
      <c r="A247" s="221"/>
      <c r="B247" s="221"/>
      <c r="C247" s="221"/>
      <c r="D247" s="221"/>
      <c r="E247" s="221"/>
      <c r="F247" s="221"/>
      <c r="G247" s="221"/>
      <c r="H247" s="221"/>
      <c r="I247" s="221"/>
      <c r="J247" s="221"/>
      <c r="K247" s="221"/>
      <c r="L247" s="221"/>
      <c r="M247" s="221"/>
      <c r="N247" s="221"/>
      <c r="O247" s="221"/>
      <c r="P247" s="221"/>
      <c r="Q247" s="221"/>
      <c r="R247" s="221"/>
      <c r="S247" s="221"/>
      <c r="T247" s="221"/>
      <c r="U247" s="221"/>
      <c r="V247" s="221"/>
      <c r="W247" s="221"/>
      <c r="X247" s="221"/>
      <c r="Y247" s="221"/>
      <c r="Z247" s="221"/>
    </row>
    <row r="248" ht="13.5" customHeight="1">
      <c r="A248" s="221"/>
      <c r="B248" s="221"/>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c r="Z248" s="221"/>
    </row>
    <row r="249" ht="13.5" customHeight="1">
      <c r="A249" s="221"/>
      <c r="B249" s="221"/>
      <c r="C249" s="221"/>
      <c r="D249" s="221"/>
      <c r="E249" s="221"/>
      <c r="F249" s="221"/>
      <c r="G249" s="221"/>
      <c r="H249" s="221"/>
      <c r="I249" s="221"/>
      <c r="J249" s="221"/>
      <c r="K249" s="221"/>
      <c r="L249" s="221"/>
      <c r="M249" s="221"/>
      <c r="N249" s="221"/>
      <c r="O249" s="221"/>
      <c r="P249" s="221"/>
      <c r="Q249" s="221"/>
      <c r="R249" s="221"/>
      <c r="S249" s="221"/>
      <c r="T249" s="221"/>
      <c r="U249" s="221"/>
      <c r="V249" s="221"/>
      <c r="W249" s="221"/>
      <c r="X249" s="221"/>
      <c r="Y249" s="221"/>
      <c r="Z249" s="221"/>
    </row>
    <row r="250" ht="13.5" customHeight="1">
      <c r="A250" s="221"/>
      <c r="B250" s="221"/>
      <c r="C250" s="221"/>
      <c r="D250" s="221"/>
      <c r="E250" s="221"/>
      <c r="F250" s="221"/>
      <c r="G250" s="221"/>
      <c r="H250" s="221"/>
      <c r="I250" s="221"/>
      <c r="J250" s="221"/>
      <c r="K250" s="221"/>
      <c r="L250" s="221"/>
      <c r="M250" s="221"/>
      <c r="N250" s="221"/>
      <c r="O250" s="221"/>
      <c r="P250" s="221"/>
      <c r="Q250" s="221"/>
      <c r="R250" s="221"/>
      <c r="S250" s="221"/>
      <c r="T250" s="221"/>
      <c r="U250" s="221"/>
      <c r="V250" s="221"/>
      <c r="W250" s="221"/>
      <c r="X250" s="221"/>
      <c r="Y250" s="221"/>
      <c r="Z250" s="221"/>
    </row>
    <row r="251" ht="13.5" customHeight="1">
      <c r="A251" s="221"/>
      <c r="B251" s="221"/>
      <c r="C251" s="221"/>
      <c r="D251" s="221"/>
      <c r="E251" s="221"/>
      <c r="F251" s="221"/>
      <c r="G251" s="221"/>
      <c r="H251" s="221"/>
      <c r="I251" s="221"/>
      <c r="J251" s="221"/>
      <c r="K251" s="221"/>
      <c r="L251" s="221"/>
      <c r="M251" s="221"/>
      <c r="N251" s="221"/>
      <c r="O251" s="221"/>
      <c r="P251" s="221"/>
      <c r="Q251" s="221"/>
      <c r="R251" s="221"/>
      <c r="S251" s="221"/>
      <c r="T251" s="221"/>
      <c r="U251" s="221"/>
      <c r="V251" s="221"/>
      <c r="W251" s="221"/>
      <c r="X251" s="221"/>
      <c r="Y251" s="221"/>
      <c r="Z251" s="221"/>
    </row>
    <row r="252" ht="13.5" customHeight="1">
      <c r="A252" s="221"/>
      <c r="B252" s="221"/>
      <c r="C252" s="221"/>
      <c r="D252" s="221"/>
      <c r="E252" s="221"/>
      <c r="F252" s="221"/>
      <c r="G252" s="221"/>
      <c r="H252" s="221"/>
      <c r="I252" s="221"/>
      <c r="J252" s="221"/>
      <c r="K252" s="221"/>
      <c r="L252" s="221"/>
      <c r="M252" s="221"/>
      <c r="N252" s="221"/>
      <c r="O252" s="221"/>
      <c r="P252" s="221"/>
      <c r="Q252" s="221"/>
      <c r="R252" s="221"/>
      <c r="S252" s="221"/>
      <c r="T252" s="221"/>
      <c r="U252" s="221"/>
      <c r="V252" s="221"/>
      <c r="W252" s="221"/>
      <c r="X252" s="221"/>
      <c r="Y252" s="221"/>
      <c r="Z252" s="221"/>
    </row>
    <row r="253" ht="13.5" customHeight="1">
      <c r="A253" s="221"/>
      <c r="B253" s="221"/>
      <c r="C253" s="221"/>
      <c r="D253" s="221"/>
      <c r="E253" s="221"/>
      <c r="F253" s="221"/>
      <c r="G253" s="221"/>
      <c r="H253" s="221"/>
      <c r="I253" s="221"/>
      <c r="J253" s="221"/>
      <c r="K253" s="221"/>
      <c r="L253" s="221"/>
      <c r="M253" s="221"/>
      <c r="N253" s="221"/>
      <c r="O253" s="221"/>
      <c r="P253" s="221"/>
      <c r="Q253" s="221"/>
      <c r="R253" s="221"/>
      <c r="S253" s="221"/>
      <c r="T253" s="221"/>
      <c r="U253" s="221"/>
      <c r="V253" s="221"/>
      <c r="W253" s="221"/>
      <c r="X253" s="221"/>
      <c r="Y253" s="221"/>
      <c r="Z253" s="221"/>
    </row>
    <row r="254" ht="13.5" customHeight="1">
      <c r="A254" s="221"/>
      <c r="B254" s="221"/>
      <c r="C254" s="221"/>
      <c r="D254" s="221"/>
      <c r="E254" s="221"/>
      <c r="F254" s="221"/>
      <c r="G254" s="221"/>
      <c r="H254" s="221"/>
      <c r="I254" s="221"/>
      <c r="J254" s="221"/>
      <c r="K254" s="221"/>
      <c r="L254" s="221"/>
      <c r="M254" s="221"/>
      <c r="N254" s="221"/>
      <c r="O254" s="221"/>
      <c r="P254" s="221"/>
      <c r="Q254" s="221"/>
      <c r="R254" s="221"/>
      <c r="S254" s="221"/>
      <c r="T254" s="221"/>
      <c r="U254" s="221"/>
      <c r="V254" s="221"/>
      <c r="W254" s="221"/>
      <c r="X254" s="221"/>
      <c r="Y254" s="221"/>
      <c r="Z254" s="221"/>
    </row>
    <row r="255" ht="13.5" customHeight="1">
      <c r="A255" s="221"/>
      <c r="B255" s="221"/>
      <c r="C255" s="221"/>
      <c r="D255" s="221"/>
      <c r="E255" s="221"/>
      <c r="F255" s="221"/>
      <c r="G255" s="221"/>
      <c r="H255" s="221"/>
      <c r="I255" s="221"/>
      <c r="J255" s="221"/>
      <c r="K255" s="221"/>
      <c r="L255" s="221"/>
      <c r="M255" s="221"/>
      <c r="N255" s="221"/>
      <c r="O255" s="221"/>
      <c r="P255" s="221"/>
      <c r="Q255" s="221"/>
      <c r="R255" s="221"/>
      <c r="S255" s="221"/>
      <c r="T255" s="221"/>
      <c r="U255" s="221"/>
      <c r="V255" s="221"/>
      <c r="W255" s="221"/>
      <c r="X255" s="221"/>
      <c r="Y255" s="221"/>
      <c r="Z255" s="221"/>
    </row>
    <row r="256" ht="13.5" customHeight="1">
      <c r="A256" s="221"/>
      <c r="B256" s="221"/>
      <c r="C256" s="221"/>
      <c r="D256" s="221"/>
      <c r="E256" s="221"/>
      <c r="F256" s="221"/>
      <c r="G256" s="221"/>
      <c r="H256" s="221"/>
      <c r="I256" s="221"/>
      <c r="J256" s="221"/>
      <c r="K256" s="221"/>
      <c r="L256" s="221"/>
      <c r="M256" s="221"/>
      <c r="N256" s="221"/>
      <c r="O256" s="221"/>
      <c r="P256" s="221"/>
      <c r="Q256" s="221"/>
      <c r="R256" s="221"/>
      <c r="S256" s="221"/>
      <c r="T256" s="221"/>
      <c r="U256" s="221"/>
      <c r="V256" s="221"/>
      <c r="W256" s="221"/>
      <c r="X256" s="221"/>
      <c r="Y256" s="221"/>
      <c r="Z256" s="221"/>
    </row>
    <row r="257" ht="13.5" customHeight="1">
      <c r="A257" s="221"/>
      <c r="B257" s="221"/>
      <c r="C257" s="221"/>
      <c r="D257" s="221"/>
      <c r="E257" s="221"/>
      <c r="F257" s="221"/>
      <c r="G257" s="221"/>
      <c r="H257" s="221"/>
      <c r="I257" s="221"/>
      <c r="J257" s="221"/>
      <c r="K257" s="221"/>
      <c r="L257" s="221"/>
      <c r="M257" s="221"/>
      <c r="N257" s="221"/>
      <c r="O257" s="221"/>
      <c r="P257" s="221"/>
      <c r="Q257" s="221"/>
      <c r="R257" s="221"/>
      <c r="S257" s="221"/>
      <c r="T257" s="221"/>
      <c r="U257" s="221"/>
      <c r="V257" s="221"/>
      <c r="W257" s="221"/>
      <c r="X257" s="221"/>
      <c r="Y257" s="221"/>
      <c r="Z257" s="221"/>
    </row>
    <row r="258" ht="13.5" customHeight="1">
      <c r="A258" s="221"/>
      <c r="B258" s="221"/>
      <c r="C258" s="221"/>
      <c r="D258" s="221"/>
      <c r="E258" s="221"/>
      <c r="F258" s="221"/>
      <c r="G258" s="221"/>
      <c r="H258" s="221"/>
      <c r="I258" s="221"/>
      <c r="J258" s="221"/>
      <c r="K258" s="221"/>
      <c r="L258" s="221"/>
      <c r="M258" s="221"/>
      <c r="N258" s="221"/>
      <c r="O258" s="221"/>
      <c r="P258" s="221"/>
      <c r="Q258" s="221"/>
      <c r="R258" s="221"/>
      <c r="S258" s="221"/>
      <c r="T258" s="221"/>
      <c r="U258" s="221"/>
      <c r="V258" s="221"/>
      <c r="W258" s="221"/>
      <c r="X258" s="221"/>
      <c r="Y258" s="221"/>
      <c r="Z258" s="221"/>
    </row>
    <row r="259" ht="13.5" customHeight="1">
      <c r="A259" s="221"/>
      <c r="B259" s="221"/>
      <c r="C259" s="221"/>
      <c r="D259" s="221"/>
      <c r="E259" s="221"/>
      <c r="F259" s="221"/>
      <c r="G259" s="221"/>
      <c r="H259" s="221"/>
      <c r="I259" s="221"/>
      <c r="J259" s="221"/>
      <c r="K259" s="221"/>
      <c r="L259" s="221"/>
      <c r="M259" s="221"/>
      <c r="N259" s="221"/>
      <c r="O259" s="221"/>
      <c r="P259" s="221"/>
      <c r="Q259" s="221"/>
      <c r="R259" s="221"/>
      <c r="S259" s="221"/>
      <c r="T259" s="221"/>
      <c r="U259" s="221"/>
      <c r="V259" s="221"/>
      <c r="W259" s="221"/>
      <c r="X259" s="221"/>
      <c r="Y259" s="221"/>
      <c r="Z259" s="221"/>
    </row>
    <row r="260" ht="13.5" customHeight="1">
      <c r="A260" s="221"/>
      <c r="B260" s="221"/>
      <c r="C260" s="221"/>
      <c r="D260" s="221"/>
      <c r="E260" s="221"/>
      <c r="F260" s="221"/>
      <c r="G260" s="221"/>
      <c r="H260" s="221"/>
      <c r="I260" s="221"/>
      <c r="J260" s="221"/>
      <c r="K260" s="221"/>
      <c r="L260" s="221"/>
      <c r="M260" s="221"/>
      <c r="N260" s="221"/>
      <c r="O260" s="221"/>
      <c r="P260" s="221"/>
      <c r="Q260" s="221"/>
      <c r="R260" s="221"/>
      <c r="S260" s="221"/>
      <c r="T260" s="221"/>
      <c r="U260" s="221"/>
      <c r="V260" s="221"/>
      <c r="W260" s="221"/>
      <c r="X260" s="221"/>
      <c r="Y260" s="221"/>
      <c r="Z260" s="221"/>
    </row>
    <row r="261" ht="13.5" customHeight="1">
      <c r="A261" s="221"/>
      <c r="B261" s="221"/>
      <c r="C261" s="221"/>
      <c r="D261" s="221"/>
      <c r="E261" s="221"/>
      <c r="F261" s="221"/>
      <c r="G261" s="221"/>
      <c r="H261" s="221"/>
      <c r="I261" s="221"/>
      <c r="J261" s="221"/>
      <c r="K261" s="221"/>
      <c r="L261" s="221"/>
      <c r="M261" s="221"/>
      <c r="N261" s="221"/>
      <c r="O261" s="221"/>
      <c r="P261" s="221"/>
      <c r="Q261" s="221"/>
      <c r="R261" s="221"/>
      <c r="S261" s="221"/>
      <c r="T261" s="221"/>
      <c r="U261" s="221"/>
      <c r="V261" s="221"/>
      <c r="W261" s="221"/>
      <c r="X261" s="221"/>
      <c r="Y261" s="221"/>
      <c r="Z261" s="221"/>
    </row>
    <row r="262" ht="13.5" customHeight="1">
      <c r="A262" s="221"/>
      <c r="B262" s="221"/>
      <c r="C262" s="221"/>
      <c r="D262" s="221"/>
      <c r="E262" s="221"/>
      <c r="F262" s="221"/>
      <c r="G262" s="221"/>
      <c r="H262" s="221"/>
      <c r="I262" s="221"/>
      <c r="J262" s="221"/>
      <c r="K262" s="221"/>
      <c r="L262" s="221"/>
      <c r="M262" s="221"/>
      <c r="N262" s="221"/>
      <c r="O262" s="221"/>
      <c r="P262" s="221"/>
      <c r="Q262" s="221"/>
      <c r="R262" s="221"/>
      <c r="S262" s="221"/>
      <c r="T262" s="221"/>
      <c r="U262" s="221"/>
      <c r="V262" s="221"/>
      <c r="W262" s="221"/>
      <c r="X262" s="221"/>
      <c r="Y262" s="221"/>
      <c r="Z262" s="221"/>
    </row>
    <row r="263" ht="13.5" customHeight="1">
      <c r="A263" s="221"/>
      <c r="B263" s="221"/>
      <c r="C263" s="221"/>
      <c r="D263" s="221"/>
      <c r="E263" s="221"/>
      <c r="F263" s="221"/>
      <c r="G263" s="221"/>
      <c r="H263" s="221"/>
      <c r="I263" s="221"/>
      <c r="J263" s="221"/>
      <c r="K263" s="221"/>
      <c r="L263" s="221"/>
      <c r="M263" s="221"/>
      <c r="N263" s="221"/>
      <c r="O263" s="221"/>
      <c r="P263" s="221"/>
      <c r="Q263" s="221"/>
      <c r="R263" s="221"/>
      <c r="S263" s="221"/>
      <c r="T263" s="221"/>
      <c r="U263" s="221"/>
      <c r="V263" s="221"/>
      <c r="W263" s="221"/>
      <c r="X263" s="221"/>
      <c r="Y263" s="221"/>
      <c r="Z263" s="221"/>
    </row>
    <row r="264" ht="13.5" customHeight="1">
      <c r="A264" s="221"/>
      <c r="B264" s="221"/>
      <c r="C264" s="221"/>
      <c r="D264" s="221"/>
      <c r="E264" s="221"/>
      <c r="F264" s="221"/>
      <c r="G264" s="221"/>
      <c r="H264" s="221"/>
      <c r="I264" s="221"/>
      <c r="J264" s="221"/>
      <c r="K264" s="221"/>
      <c r="L264" s="221"/>
      <c r="M264" s="221"/>
      <c r="N264" s="221"/>
      <c r="O264" s="221"/>
      <c r="P264" s="221"/>
      <c r="Q264" s="221"/>
      <c r="R264" s="221"/>
      <c r="S264" s="221"/>
      <c r="T264" s="221"/>
      <c r="U264" s="221"/>
      <c r="V264" s="221"/>
      <c r="W264" s="221"/>
      <c r="X264" s="221"/>
      <c r="Y264" s="221"/>
      <c r="Z264" s="221"/>
    </row>
    <row r="265" ht="13.5" customHeight="1">
      <c r="A265" s="221"/>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c r="Z265" s="221"/>
    </row>
    <row r="266" ht="13.5" customHeight="1">
      <c r="A266" s="221"/>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c r="Z266" s="221"/>
    </row>
    <row r="267" ht="13.5" customHeight="1">
      <c r="A267" s="221"/>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c r="Z267" s="221"/>
    </row>
    <row r="268" ht="13.5" customHeight="1">
      <c r="A268" s="221"/>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c r="Z268" s="221"/>
    </row>
    <row r="269" ht="13.5" customHeight="1">
      <c r="A269" s="221"/>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c r="Z269" s="221"/>
    </row>
    <row r="270" ht="13.5" customHeight="1">
      <c r="A270" s="221"/>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c r="Z270" s="221"/>
    </row>
    <row r="271" ht="13.5" customHeight="1">
      <c r="A271" s="221"/>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c r="Z271" s="221"/>
    </row>
    <row r="272" ht="13.5" customHeight="1">
      <c r="A272" s="221"/>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c r="Z272" s="221"/>
    </row>
    <row r="273" ht="13.5" customHeight="1">
      <c r="A273" s="221"/>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c r="Z273" s="221"/>
    </row>
    <row r="274" ht="13.5" customHeight="1">
      <c r="A274" s="221"/>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c r="Z274" s="221"/>
    </row>
    <row r="275" ht="13.5" customHeight="1">
      <c r="A275" s="221"/>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c r="Z275" s="221"/>
    </row>
    <row r="276" ht="13.5" customHeight="1">
      <c r="A276" s="221"/>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c r="Z276" s="221"/>
    </row>
    <row r="277" ht="13.5" customHeight="1">
      <c r="A277" s="221"/>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c r="Z277" s="221"/>
    </row>
    <row r="278" ht="13.5" customHeight="1">
      <c r="A278" s="221"/>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c r="Z278" s="221"/>
    </row>
    <row r="279" ht="13.5" customHeight="1">
      <c r="A279" s="221"/>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c r="Z279" s="221"/>
    </row>
    <row r="280" ht="13.5" customHeight="1">
      <c r="A280" s="221"/>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c r="Z280" s="221"/>
    </row>
    <row r="281" ht="13.5" customHeight="1">
      <c r="A281" s="221"/>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c r="Z281" s="221"/>
    </row>
    <row r="282" ht="13.5" customHeight="1">
      <c r="A282" s="221"/>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c r="Z282" s="221"/>
    </row>
    <row r="283" ht="13.5" customHeight="1">
      <c r="A283" s="221"/>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c r="Z283" s="221"/>
    </row>
    <row r="284" ht="13.5" customHeight="1">
      <c r="A284" s="221"/>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c r="Z284" s="221"/>
    </row>
    <row r="285" ht="13.5" customHeight="1">
      <c r="A285" s="221"/>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c r="Z285" s="221"/>
    </row>
    <row r="286" ht="13.5" customHeight="1">
      <c r="A286" s="221"/>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c r="Z286" s="221"/>
    </row>
    <row r="287" ht="13.5" customHeight="1">
      <c r="A287" s="221"/>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c r="Z287" s="221"/>
    </row>
    <row r="288" ht="13.5" customHeight="1">
      <c r="A288" s="221"/>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c r="Z288" s="221"/>
    </row>
    <row r="289" ht="13.5" customHeight="1">
      <c r="A289" s="221"/>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c r="Z289" s="221"/>
    </row>
    <row r="290" ht="13.5" customHeight="1">
      <c r="A290" s="221"/>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c r="Z290" s="221"/>
    </row>
    <row r="291" ht="13.5" customHeight="1">
      <c r="A291" s="221"/>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c r="Z291" s="221"/>
    </row>
    <row r="292" ht="13.5" customHeight="1">
      <c r="A292" s="221"/>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c r="Z292" s="221"/>
    </row>
    <row r="293" ht="13.5" customHeight="1">
      <c r="A293" s="221"/>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c r="Z293" s="221"/>
    </row>
    <row r="294" ht="13.5" customHeight="1">
      <c r="A294" s="221"/>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c r="Z294" s="221"/>
    </row>
    <row r="295" ht="13.5" customHeight="1">
      <c r="A295" s="221"/>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c r="Z295" s="221"/>
    </row>
    <row r="296" ht="13.5" customHeight="1">
      <c r="A296" s="221"/>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c r="Z296" s="221"/>
    </row>
    <row r="297" ht="13.5" customHeight="1">
      <c r="A297" s="221"/>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c r="Z297" s="221"/>
    </row>
    <row r="298" ht="13.5" customHeight="1">
      <c r="A298" s="221"/>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c r="Z298" s="221"/>
    </row>
    <row r="299" ht="13.5" customHeight="1">
      <c r="A299" s="221"/>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c r="Z299" s="221"/>
    </row>
    <row r="300" ht="13.5" customHeight="1">
      <c r="A300" s="221"/>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c r="Z300" s="221"/>
    </row>
    <row r="301" ht="13.5" customHeight="1">
      <c r="A301" s="221"/>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c r="Z301" s="221"/>
    </row>
    <row r="302" ht="13.5" customHeight="1">
      <c r="A302" s="221"/>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c r="Z302" s="221"/>
    </row>
    <row r="303" ht="13.5" customHeight="1">
      <c r="A303" s="221"/>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c r="Z303" s="221"/>
    </row>
    <row r="304" ht="13.5" customHeight="1">
      <c r="A304" s="221"/>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c r="Z304" s="221"/>
    </row>
    <row r="305" ht="13.5" customHeight="1">
      <c r="A305" s="221"/>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row>
    <row r="306" ht="13.5" customHeight="1">
      <c r="A306" s="221"/>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c r="Z306" s="221"/>
    </row>
    <row r="307" ht="13.5" customHeight="1">
      <c r="A307" s="221"/>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c r="Z307" s="221"/>
    </row>
    <row r="308" ht="13.5" customHeight="1">
      <c r="A308" s="22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row>
    <row r="309" ht="13.5" customHeight="1">
      <c r="A309" s="221"/>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c r="Z309" s="221"/>
    </row>
    <row r="310" ht="13.5" customHeight="1">
      <c r="A310" s="221"/>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c r="Z310" s="221"/>
    </row>
    <row r="311" ht="13.5" customHeight="1">
      <c r="A311" s="221"/>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c r="Z311" s="221"/>
    </row>
    <row r="312" ht="13.5" customHeight="1">
      <c r="A312" s="221"/>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c r="Z312" s="221"/>
    </row>
    <row r="313" ht="13.5" customHeight="1">
      <c r="A313" s="221"/>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row>
    <row r="314" ht="13.5" customHeight="1">
      <c r="A314" s="221"/>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c r="Z314" s="221"/>
    </row>
    <row r="315" ht="13.5" customHeight="1">
      <c r="A315" s="221"/>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c r="Z315" s="221"/>
    </row>
    <row r="316" ht="13.5" customHeight="1">
      <c r="A316" s="221"/>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c r="Z316" s="221"/>
    </row>
    <row r="317" ht="13.5" customHeight="1">
      <c r="A317" s="221"/>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c r="Z317" s="221"/>
    </row>
    <row r="318" ht="13.5" customHeight="1">
      <c r="A318" s="221"/>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c r="Z318" s="221"/>
    </row>
    <row r="319" ht="13.5" customHeight="1">
      <c r="A319" s="221"/>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c r="Z319" s="221"/>
    </row>
    <row r="320" ht="13.5" customHeight="1">
      <c r="A320" s="221"/>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c r="Z320" s="221"/>
    </row>
    <row r="321" ht="13.5" customHeight="1">
      <c r="A321" s="221"/>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c r="Z321" s="221"/>
    </row>
    <row r="322" ht="13.5" customHeight="1">
      <c r="A322" s="221"/>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c r="Z322" s="221"/>
    </row>
    <row r="323" ht="13.5" customHeight="1">
      <c r="A323" s="221"/>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c r="Z323" s="221"/>
    </row>
    <row r="324" ht="13.5" customHeight="1">
      <c r="A324" s="221"/>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c r="Z324" s="221"/>
    </row>
    <row r="325" ht="13.5" customHeight="1">
      <c r="A325" s="221"/>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c r="Z325" s="221"/>
    </row>
    <row r="326" ht="13.5" customHeight="1">
      <c r="A326" s="221"/>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c r="Z326" s="221"/>
    </row>
    <row r="327" ht="13.5" customHeight="1">
      <c r="A327" s="22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row>
    <row r="328" ht="13.5" customHeight="1">
      <c r="A328" s="221"/>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c r="Z328" s="221"/>
    </row>
    <row r="329" ht="13.5" customHeight="1">
      <c r="A329" s="221"/>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c r="Z329" s="221"/>
    </row>
    <row r="330" ht="13.5" customHeight="1">
      <c r="A330" s="221"/>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c r="Z330" s="221"/>
    </row>
    <row r="331" ht="13.5" customHeight="1">
      <c r="A331" s="221"/>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row>
    <row r="332" ht="13.5" customHeight="1">
      <c r="A332" s="221"/>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c r="Z332" s="221"/>
    </row>
    <row r="333" ht="13.5" customHeight="1">
      <c r="A333" s="221"/>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row>
    <row r="334" ht="13.5" customHeight="1">
      <c r="A334" s="221"/>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c r="Z334" s="221"/>
    </row>
    <row r="335" ht="13.5" customHeight="1">
      <c r="A335" s="221"/>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c r="Z335" s="221"/>
    </row>
    <row r="336" ht="13.5" customHeight="1">
      <c r="A336" s="221"/>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c r="Z336" s="221"/>
    </row>
    <row r="337" ht="13.5" customHeight="1">
      <c r="A337" s="221"/>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c r="Z337" s="221"/>
    </row>
    <row r="338" ht="13.5" customHeight="1">
      <c r="A338" s="221"/>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c r="Z338" s="221"/>
    </row>
    <row r="339" ht="13.5" customHeight="1">
      <c r="A339" s="221"/>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c r="Z339" s="221"/>
    </row>
    <row r="340" ht="13.5" customHeight="1">
      <c r="A340" s="221"/>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c r="Z340" s="221"/>
    </row>
    <row r="341" ht="13.5" customHeight="1">
      <c r="A341" s="221"/>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c r="Z341" s="221"/>
    </row>
    <row r="342" ht="13.5" customHeight="1">
      <c r="A342" s="221"/>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c r="Z342" s="221"/>
    </row>
    <row r="343" ht="13.5" customHeight="1">
      <c r="A343" s="221"/>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c r="Z343" s="221"/>
    </row>
    <row r="344" ht="13.5" customHeight="1">
      <c r="A344" s="221"/>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c r="Z344" s="221"/>
    </row>
    <row r="345" ht="13.5" customHeight="1">
      <c r="A345" s="221"/>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c r="Z345" s="221"/>
    </row>
    <row r="346" ht="13.5" customHeight="1">
      <c r="A346" s="221"/>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c r="Z346" s="221"/>
    </row>
    <row r="347" ht="13.5" customHeight="1">
      <c r="A347" s="221"/>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c r="Z347" s="221"/>
    </row>
    <row r="348" ht="13.5" customHeight="1">
      <c r="A348" s="221"/>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c r="Z348" s="221"/>
    </row>
    <row r="349" ht="13.5" customHeight="1">
      <c r="A349" s="221"/>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c r="Z349" s="221"/>
    </row>
    <row r="350" ht="13.5" customHeight="1">
      <c r="A350" s="221"/>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c r="Z350" s="221"/>
    </row>
    <row r="351" ht="13.5" customHeight="1">
      <c r="A351" s="221"/>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c r="Z351" s="221"/>
    </row>
    <row r="352" ht="13.5" customHeight="1">
      <c r="A352" s="221"/>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c r="Z352" s="221"/>
    </row>
    <row r="353" ht="13.5" customHeight="1">
      <c r="A353" s="221"/>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c r="Z353" s="221"/>
    </row>
    <row r="354" ht="13.5" customHeight="1">
      <c r="A354" s="221"/>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c r="Z354" s="221"/>
    </row>
    <row r="355" ht="13.5" customHeight="1">
      <c r="A355" s="221"/>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c r="Z355" s="221"/>
    </row>
    <row r="356" ht="13.5" customHeight="1">
      <c r="A356" s="221"/>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c r="Z356" s="221"/>
    </row>
    <row r="357" ht="13.5" customHeight="1">
      <c r="A357" s="221"/>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c r="Z357" s="221"/>
    </row>
    <row r="358" ht="13.5" customHeight="1">
      <c r="A358" s="221"/>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c r="Z358" s="221"/>
    </row>
    <row r="359" ht="13.5" customHeight="1">
      <c r="A359" s="221"/>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c r="Z359" s="221"/>
    </row>
    <row r="360" ht="13.5" customHeight="1">
      <c r="A360" s="221"/>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c r="Z360" s="221"/>
    </row>
    <row r="361" ht="13.5" customHeight="1">
      <c r="A361" s="221"/>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c r="Z361" s="221"/>
    </row>
    <row r="362" ht="13.5" customHeight="1">
      <c r="A362" s="221"/>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c r="Z362" s="221"/>
    </row>
    <row r="363" ht="13.5" customHeight="1">
      <c r="A363" s="221"/>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c r="Z363" s="221"/>
    </row>
    <row r="364" ht="13.5" customHeight="1">
      <c r="A364" s="221"/>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c r="Z364" s="221"/>
    </row>
    <row r="365" ht="13.5" customHeight="1">
      <c r="A365" s="221"/>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c r="Z365" s="221"/>
    </row>
    <row r="366" ht="13.5" customHeight="1">
      <c r="A366" s="221"/>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c r="Z366" s="221"/>
    </row>
    <row r="367" ht="13.5" customHeight="1">
      <c r="A367" s="221"/>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c r="Z367" s="221"/>
    </row>
    <row r="368" ht="13.5" customHeight="1">
      <c r="A368" s="221"/>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c r="Z368" s="221"/>
    </row>
    <row r="369" ht="13.5" customHeight="1">
      <c r="A369" s="221"/>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c r="Z369" s="221"/>
    </row>
    <row r="370" ht="13.5" customHeight="1">
      <c r="A370" s="221"/>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c r="Z370" s="221"/>
    </row>
    <row r="371" ht="13.5" customHeight="1">
      <c r="A371" s="221"/>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c r="Z371" s="221"/>
    </row>
    <row r="372" ht="13.5" customHeight="1">
      <c r="A372" s="221"/>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c r="Z372" s="221"/>
    </row>
    <row r="373" ht="13.5" customHeight="1">
      <c r="A373" s="221"/>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c r="Z373" s="221"/>
    </row>
    <row r="374" ht="13.5" customHeight="1">
      <c r="A374" s="221"/>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c r="Z374" s="221"/>
    </row>
    <row r="375" ht="13.5" customHeight="1">
      <c r="A375" s="221"/>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c r="Z375" s="221"/>
    </row>
    <row r="376" ht="13.5" customHeight="1">
      <c r="A376" s="221"/>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c r="Z376" s="221"/>
    </row>
    <row r="377" ht="13.5" customHeight="1">
      <c r="A377" s="221"/>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c r="Z377" s="221"/>
    </row>
    <row r="378" ht="13.5" customHeight="1">
      <c r="A378" s="221"/>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c r="Z378" s="221"/>
    </row>
    <row r="379" ht="13.5" customHeight="1">
      <c r="A379" s="221"/>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c r="Z379" s="221"/>
    </row>
    <row r="380" ht="13.5" customHeight="1">
      <c r="A380" s="221"/>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c r="Z380" s="221"/>
    </row>
    <row r="381" ht="13.5" customHeight="1">
      <c r="A381" s="221"/>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c r="Z381" s="221"/>
    </row>
    <row r="382" ht="13.5" customHeight="1">
      <c r="A382" s="221"/>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c r="Z382" s="221"/>
    </row>
    <row r="383" ht="13.5" customHeight="1">
      <c r="A383" s="221"/>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c r="Z383" s="221"/>
    </row>
    <row r="384" ht="13.5" customHeight="1">
      <c r="A384" s="221"/>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c r="Z384" s="221"/>
    </row>
    <row r="385" ht="13.5" customHeight="1">
      <c r="A385" s="221"/>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c r="Z385" s="221"/>
    </row>
    <row r="386" ht="13.5" customHeight="1">
      <c r="A386" s="221"/>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c r="Z386" s="221"/>
    </row>
    <row r="387" ht="13.5" customHeight="1">
      <c r="A387" s="221"/>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c r="Z387" s="221"/>
    </row>
    <row r="388" ht="13.5" customHeight="1">
      <c r="A388" s="221"/>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c r="Z388" s="221"/>
    </row>
    <row r="389" ht="13.5" customHeight="1">
      <c r="A389" s="221"/>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c r="Z389" s="221"/>
    </row>
    <row r="390" ht="13.5" customHeight="1">
      <c r="A390" s="221"/>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c r="Z390" s="221"/>
    </row>
    <row r="391" ht="13.5" customHeight="1">
      <c r="A391" s="221"/>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c r="Z391" s="221"/>
    </row>
    <row r="392" ht="13.5" customHeight="1">
      <c r="A392" s="221"/>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c r="Z392" s="221"/>
    </row>
    <row r="393" ht="13.5" customHeight="1">
      <c r="A393" s="221"/>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c r="Z393" s="221"/>
    </row>
    <row r="394" ht="13.5" customHeight="1">
      <c r="A394" s="221"/>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c r="Z394" s="221"/>
    </row>
    <row r="395" ht="13.5" customHeight="1">
      <c r="A395" s="221"/>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c r="Z395" s="221"/>
    </row>
    <row r="396" ht="13.5" customHeight="1">
      <c r="A396" s="221"/>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c r="Z396" s="221"/>
    </row>
    <row r="397" ht="13.5" customHeight="1">
      <c r="A397" s="221"/>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c r="Z397" s="221"/>
    </row>
    <row r="398" ht="13.5" customHeight="1">
      <c r="A398" s="221"/>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c r="Z398" s="221"/>
    </row>
    <row r="399" ht="13.5" customHeight="1">
      <c r="A399" s="221"/>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c r="Z399" s="221"/>
    </row>
    <row r="400" ht="13.5" customHeight="1">
      <c r="A400" s="221"/>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c r="Z400" s="221"/>
    </row>
    <row r="401" ht="13.5" customHeight="1">
      <c r="A401" s="221"/>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c r="Z401" s="221"/>
    </row>
    <row r="402" ht="13.5" customHeight="1">
      <c r="A402" s="221"/>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c r="Z402" s="221"/>
    </row>
    <row r="403" ht="13.5" customHeight="1">
      <c r="A403" s="221"/>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c r="Z403" s="221"/>
    </row>
    <row r="404" ht="13.5" customHeight="1">
      <c r="A404" s="221"/>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c r="Z404" s="221"/>
    </row>
    <row r="405" ht="13.5" customHeight="1">
      <c r="A405" s="221"/>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c r="Z405" s="221"/>
    </row>
    <row r="406" ht="13.5" customHeight="1">
      <c r="A406" s="221"/>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c r="Z406" s="221"/>
    </row>
    <row r="407" ht="13.5" customHeight="1">
      <c r="A407" s="221"/>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row>
    <row r="408" ht="13.5" customHeight="1">
      <c r="A408" s="221"/>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row>
    <row r="409" ht="13.5" customHeight="1">
      <c r="A409" s="221"/>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c r="Z409" s="221"/>
    </row>
    <row r="410" ht="13.5" customHeight="1">
      <c r="A410" s="221"/>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c r="Z410" s="221"/>
    </row>
    <row r="411" ht="13.5" customHeight="1">
      <c r="A411" s="221"/>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c r="Z411" s="221"/>
    </row>
    <row r="412" ht="13.5" customHeight="1">
      <c r="A412" s="221"/>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c r="Z412" s="221"/>
    </row>
    <row r="413" ht="13.5" customHeight="1">
      <c r="A413" s="221"/>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c r="Z413" s="221"/>
    </row>
    <row r="414" ht="13.5" customHeight="1">
      <c r="A414" s="221"/>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c r="Z414" s="221"/>
    </row>
    <row r="415" ht="13.5" customHeight="1">
      <c r="A415" s="221"/>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c r="Z415" s="221"/>
    </row>
    <row r="416" ht="13.5" customHeight="1">
      <c r="A416" s="221"/>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c r="Z416" s="221"/>
    </row>
    <row r="417" ht="13.5" customHeight="1">
      <c r="A417" s="221"/>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c r="Z417" s="221"/>
    </row>
    <row r="418" ht="13.5" customHeight="1">
      <c r="A418" s="221"/>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c r="Z418" s="221"/>
    </row>
    <row r="419" ht="13.5" customHeight="1">
      <c r="A419" s="221"/>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c r="Z419" s="221"/>
    </row>
    <row r="420" ht="13.5" customHeight="1">
      <c r="A420" s="221"/>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c r="Z420" s="221"/>
    </row>
    <row r="421" ht="13.5" customHeight="1">
      <c r="A421" s="221"/>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c r="Z421" s="221"/>
    </row>
    <row r="422" ht="13.5" customHeight="1">
      <c r="A422" s="221"/>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c r="Z422" s="221"/>
    </row>
    <row r="423" ht="13.5" customHeight="1">
      <c r="A423" s="221"/>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c r="Z423" s="221"/>
    </row>
    <row r="424" ht="13.5" customHeight="1">
      <c r="A424" s="221"/>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c r="Z424" s="221"/>
    </row>
    <row r="425" ht="13.5" customHeight="1">
      <c r="A425" s="221"/>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c r="Z425" s="221"/>
    </row>
    <row r="426" ht="13.5" customHeight="1">
      <c r="A426" s="221"/>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c r="Z426" s="221"/>
    </row>
    <row r="427" ht="13.5" customHeight="1">
      <c r="A427" s="221"/>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c r="Z427" s="221"/>
    </row>
    <row r="428" ht="13.5" customHeight="1">
      <c r="A428" s="221"/>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c r="Z428" s="221"/>
    </row>
    <row r="429" ht="13.5" customHeight="1">
      <c r="A429" s="221"/>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c r="Z429" s="221"/>
    </row>
    <row r="430" ht="13.5" customHeight="1">
      <c r="A430" s="221"/>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c r="Z430" s="221"/>
    </row>
    <row r="431" ht="13.5" customHeight="1">
      <c r="A431" s="221"/>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c r="Z431" s="221"/>
    </row>
    <row r="432" ht="13.5" customHeight="1">
      <c r="A432" s="221"/>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c r="Z432" s="221"/>
    </row>
    <row r="433" ht="13.5" customHeight="1">
      <c r="A433" s="221"/>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c r="Z433" s="221"/>
    </row>
    <row r="434" ht="13.5" customHeight="1">
      <c r="A434" s="221"/>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c r="Z434" s="221"/>
    </row>
    <row r="435" ht="13.5" customHeight="1">
      <c r="A435" s="221"/>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c r="Z435" s="221"/>
    </row>
    <row r="436" ht="13.5" customHeight="1">
      <c r="A436" s="221"/>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row>
    <row r="437" ht="13.5" customHeight="1">
      <c r="A437" s="221"/>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row>
    <row r="438" ht="13.5" customHeight="1">
      <c r="A438" s="221"/>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c r="Z438" s="221"/>
    </row>
    <row r="439" ht="13.5" customHeight="1">
      <c r="A439" s="221"/>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c r="Z439" s="221"/>
    </row>
    <row r="440" ht="13.5" customHeight="1">
      <c r="A440" s="221"/>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c r="Z440" s="221"/>
    </row>
    <row r="441" ht="13.5" customHeight="1">
      <c r="A441" s="221"/>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c r="Z441" s="221"/>
    </row>
    <row r="442" ht="13.5" customHeight="1">
      <c r="A442" s="221"/>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c r="Z442" s="221"/>
    </row>
    <row r="443" ht="13.5" customHeight="1">
      <c r="A443" s="221"/>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c r="Z443" s="221"/>
    </row>
    <row r="444" ht="13.5" customHeight="1">
      <c r="A444" s="221"/>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c r="Z444" s="221"/>
    </row>
    <row r="445" ht="13.5" customHeight="1">
      <c r="A445" s="221"/>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c r="Z445" s="221"/>
    </row>
    <row r="446" ht="13.5" customHeight="1">
      <c r="A446" s="221"/>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row>
    <row r="447" ht="13.5" customHeight="1">
      <c r="A447" s="221"/>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c r="Z447" s="221"/>
    </row>
    <row r="448" ht="13.5" customHeight="1">
      <c r="A448" s="221"/>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c r="Z448" s="221"/>
    </row>
    <row r="449" ht="13.5" customHeight="1">
      <c r="A449" s="221"/>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c r="Z449" s="221"/>
    </row>
    <row r="450" ht="13.5" customHeight="1">
      <c r="A450" s="221"/>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c r="Z450" s="221"/>
    </row>
    <row r="451" ht="13.5" customHeight="1">
      <c r="A451" s="221"/>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c r="Z451" s="221"/>
    </row>
    <row r="452" ht="13.5" customHeight="1">
      <c r="A452" s="221"/>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c r="Z452" s="221"/>
    </row>
    <row r="453" ht="13.5" customHeight="1">
      <c r="A453" s="221"/>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c r="Z453" s="221"/>
    </row>
    <row r="454" ht="13.5" customHeight="1">
      <c r="A454" s="221"/>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c r="Z454" s="221"/>
    </row>
    <row r="455" ht="13.5" customHeight="1">
      <c r="A455" s="221"/>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c r="Z455" s="221"/>
    </row>
    <row r="456" ht="13.5" customHeight="1">
      <c r="A456" s="221"/>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c r="Z456" s="221"/>
    </row>
    <row r="457" ht="13.5" customHeight="1">
      <c r="A457" s="221"/>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c r="Z457" s="221"/>
    </row>
    <row r="458" ht="13.5" customHeight="1">
      <c r="A458" s="221"/>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c r="Z458" s="221"/>
    </row>
    <row r="459" ht="13.5" customHeight="1">
      <c r="A459" s="221"/>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c r="Z459" s="221"/>
    </row>
    <row r="460" ht="13.5" customHeight="1">
      <c r="A460" s="221"/>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c r="Z460" s="221"/>
    </row>
    <row r="461" ht="13.5" customHeight="1">
      <c r="A461" s="221"/>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c r="Z461" s="221"/>
    </row>
    <row r="462" ht="13.5" customHeight="1">
      <c r="A462" s="221"/>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c r="Z462" s="221"/>
    </row>
    <row r="463" ht="13.5" customHeight="1">
      <c r="A463" s="221"/>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c r="Z463" s="221"/>
    </row>
    <row r="464" ht="13.5" customHeight="1">
      <c r="A464" s="221"/>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c r="Z464" s="221"/>
    </row>
    <row r="465" ht="13.5" customHeight="1">
      <c r="A465" s="221"/>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c r="Z465" s="221"/>
    </row>
    <row r="466" ht="13.5" customHeight="1">
      <c r="A466" s="221"/>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c r="Z466" s="221"/>
    </row>
    <row r="467" ht="13.5" customHeight="1">
      <c r="A467" s="221"/>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c r="Z467" s="221"/>
    </row>
    <row r="468" ht="13.5" customHeight="1">
      <c r="A468" s="221"/>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c r="Z468" s="221"/>
    </row>
    <row r="469" ht="13.5" customHeight="1">
      <c r="A469" s="221"/>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c r="Z469" s="221"/>
    </row>
    <row r="470" ht="13.5" customHeight="1">
      <c r="A470" s="221"/>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c r="Z470" s="221"/>
    </row>
    <row r="471" ht="13.5" customHeight="1">
      <c r="A471" s="221"/>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c r="Z471" s="221"/>
    </row>
    <row r="472" ht="13.5" customHeight="1">
      <c r="A472" s="221"/>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c r="Z472" s="221"/>
    </row>
    <row r="473" ht="13.5" customHeight="1">
      <c r="A473" s="221"/>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c r="Z473" s="221"/>
    </row>
    <row r="474" ht="13.5" customHeight="1">
      <c r="A474" s="221"/>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c r="Z474" s="221"/>
    </row>
    <row r="475" ht="13.5" customHeight="1">
      <c r="A475" s="221"/>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c r="Z475" s="221"/>
    </row>
    <row r="476" ht="13.5" customHeight="1">
      <c r="A476" s="221"/>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c r="Z476" s="221"/>
    </row>
    <row r="477" ht="13.5" customHeight="1">
      <c r="A477" s="221"/>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c r="Z477" s="221"/>
    </row>
    <row r="478" ht="13.5" customHeight="1">
      <c r="A478" s="221"/>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c r="Z478" s="221"/>
    </row>
    <row r="479" ht="13.5" customHeight="1">
      <c r="A479" s="221"/>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c r="Z479" s="221"/>
    </row>
    <row r="480" ht="13.5" customHeight="1">
      <c r="A480" s="221"/>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c r="Z480" s="221"/>
    </row>
    <row r="481" ht="13.5" customHeight="1">
      <c r="A481" s="221"/>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c r="Z481" s="221"/>
    </row>
    <row r="482" ht="13.5" customHeight="1">
      <c r="A482" s="221"/>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c r="Z482" s="221"/>
    </row>
    <row r="483" ht="13.5" customHeight="1">
      <c r="A483" s="221"/>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c r="Z483" s="221"/>
    </row>
    <row r="484" ht="13.5" customHeight="1">
      <c r="A484" s="221"/>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row>
    <row r="485" ht="13.5" customHeight="1">
      <c r="A485" s="221"/>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row>
    <row r="486" ht="13.5" customHeight="1">
      <c r="A486" s="221"/>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c r="Z486" s="221"/>
    </row>
    <row r="487" ht="13.5" customHeight="1">
      <c r="A487" s="221"/>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c r="Z487" s="221"/>
    </row>
    <row r="488" ht="13.5" customHeight="1">
      <c r="A488" s="221"/>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c r="Z488" s="221"/>
    </row>
    <row r="489" ht="13.5" customHeight="1">
      <c r="A489" s="221"/>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c r="Z489" s="221"/>
    </row>
    <row r="490" ht="13.5" customHeight="1">
      <c r="A490" s="221"/>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c r="Z490" s="221"/>
    </row>
    <row r="491" ht="13.5" customHeight="1">
      <c r="A491" s="221"/>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c r="Z491" s="221"/>
    </row>
    <row r="492" ht="13.5" customHeight="1">
      <c r="A492" s="221"/>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c r="Z492" s="221"/>
    </row>
    <row r="493" ht="13.5" customHeight="1">
      <c r="A493" s="221"/>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c r="Z493" s="221"/>
    </row>
    <row r="494" ht="13.5" customHeight="1">
      <c r="A494" s="221"/>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c r="Z494" s="221"/>
    </row>
    <row r="495" ht="13.5" customHeight="1">
      <c r="A495" s="221"/>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c r="Z495" s="221"/>
    </row>
    <row r="496" ht="13.5" customHeight="1">
      <c r="A496" s="221"/>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c r="Z496" s="221"/>
    </row>
    <row r="497" ht="13.5" customHeight="1">
      <c r="A497" s="221"/>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c r="Z497" s="221"/>
    </row>
    <row r="498" ht="13.5" customHeight="1">
      <c r="A498" s="221"/>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c r="Z498" s="221"/>
    </row>
    <row r="499" ht="13.5" customHeight="1">
      <c r="A499" s="221"/>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c r="Z499" s="221"/>
    </row>
    <row r="500" ht="13.5" customHeight="1">
      <c r="A500" s="221"/>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c r="Z500" s="221"/>
    </row>
    <row r="501" ht="13.5" customHeight="1">
      <c r="A501" s="221"/>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c r="Z501" s="221"/>
    </row>
    <row r="502" ht="13.5" customHeight="1">
      <c r="A502" s="221"/>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c r="Z502" s="221"/>
    </row>
    <row r="503" ht="13.5" customHeight="1">
      <c r="A503" s="221"/>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c r="Z503" s="221"/>
    </row>
    <row r="504" ht="13.5" customHeight="1">
      <c r="A504" s="221"/>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c r="Z504" s="221"/>
    </row>
    <row r="505" ht="13.5" customHeight="1">
      <c r="A505" s="221"/>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c r="Z505" s="221"/>
    </row>
    <row r="506" ht="13.5" customHeight="1">
      <c r="A506" s="221"/>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c r="Z506" s="221"/>
    </row>
    <row r="507" ht="13.5" customHeight="1">
      <c r="A507" s="221"/>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c r="Z507" s="221"/>
    </row>
    <row r="508" ht="13.5" customHeight="1">
      <c r="A508" s="221"/>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c r="Z508" s="221"/>
    </row>
    <row r="509" ht="13.5" customHeight="1">
      <c r="A509" s="221"/>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c r="Z509" s="221"/>
    </row>
    <row r="510" ht="13.5" customHeight="1">
      <c r="A510" s="221"/>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c r="Z510" s="221"/>
    </row>
    <row r="511" ht="13.5" customHeight="1">
      <c r="A511" s="22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row>
    <row r="512" ht="13.5" customHeight="1">
      <c r="A512" s="221"/>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c r="Z512" s="221"/>
    </row>
    <row r="513" ht="13.5" customHeight="1">
      <c r="A513" s="221"/>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c r="Z513" s="221"/>
    </row>
    <row r="514" ht="13.5" customHeight="1">
      <c r="A514" s="221"/>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c r="Z514" s="221"/>
    </row>
    <row r="515" ht="13.5" customHeight="1">
      <c r="A515" s="221"/>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c r="Z515" s="221"/>
    </row>
    <row r="516" ht="13.5" customHeight="1">
      <c r="A516" s="221"/>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c r="Z516" s="221"/>
    </row>
    <row r="517" ht="13.5" customHeight="1">
      <c r="A517" s="221"/>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c r="Z517" s="221"/>
    </row>
    <row r="518" ht="13.5" customHeight="1">
      <c r="A518" s="221"/>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c r="Z518" s="221"/>
    </row>
    <row r="519" ht="13.5" customHeight="1">
      <c r="A519" s="221"/>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c r="Z519" s="221"/>
    </row>
    <row r="520" ht="13.5" customHeight="1">
      <c r="A520" s="221"/>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c r="Z520" s="221"/>
    </row>
    <row r="521" ht="13.5" customHeight="1">
      <c r="A521" s="221"/>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c r="Z521" s="221"/>
    </row>
    <row r="522" ht="13.5" customHeight="1">
      <c r="A522" s="221"/>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c r="Z522" s="221"/>
    </row>
    <row r="523" ht="13.5" customHeight="1">
      <c r="A523" s="221"/>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c r="Z523" s="221"/>
    </row>
    <row r="524" ht="13.5" customHeight="1">
      <c r="A524" s="221"/>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c r="Z524" s="221"/>
    </row>
    <row r="525" ht="13.5" customHeight="1">
      <c r="A525" s="221"/>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c r="Z525" s="221"/>
    </row>
    <row r="526" ht="13.5" customHeight="1">
      <c r="A526" s="221"/>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c r="Z526" s="221"/>
    </row>
    <row r="527" ht="13.5" customHeight="1">
      <c r="A527" s="221"/>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c r="Z527" s="221"/>
    </row>
    <row r="528" ht="13.5" customHeight="1">
      <c r="A528" s="221"/>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c r="Z528" s="221"/>
    </row>
    <row r="529" ht="13.5" customHeight="1">
      <c r="A529" s="221"/>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c r="Z529" s="221"/>
    </row>
    <row r="530" ht="13.5" customHeight="1">
      <c r="A530" s="221"/>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c r="Z530" s="221"/>
    </row>
    <row r="531" ht="13.5" customHeight="1">
      <c r="A531" s="221"/>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c r="Z531" s="221"/>
    </row>
    <row r="532" ht="13.5" customHeight="1">
      <c r="A532" s="221"/>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row>
    <row r="533" ht="13.5" customHeight="1">
      <c r="A533" s="221"/>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row>
    <row r="534" ht="13.5" customHeight="1">
      <c r="A534" s="221"/>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c r="Z534" s="221"/>
    </row>
    <row r="535" ht="13.5" customHeight="1">
      <c r="A535" s="221"/>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c r="Z535" s="221"/>
    </row>
    <row r="536" ht="13.5" customHeight="1">
      <c r="A536" s="221"/>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c r="Z536" s="221"/>
    </row>
    <row r="537" ht="13.5" customHeight="1">
      <c r="A537" s="221"/>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c r="Z537" s="221"/>
    </row>
    <row r="538" ht="13.5" customHeight="1">
      <c r="A538" s="221"/>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c r="Z538" s="221"/>
    </row>
    <row r="539" ht="13.5" customHeight="1">
      <c r="A539" s="221"/>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c r="Z539" s="221"/>
    </row>
    <row r="540" ht="13.5" customHeight="1">
      <c r="A540" s="221"/>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c r="Z540" s="221"/>
    </row>
    <row r="541" ht="13.5" customHeight="1">
      <c r="A541" s="221"/>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c r="Z541" s="221"/>
    </row>
    <row r="542" ht="13.5" customHeight="1">
      <c r="A542" s="221"/>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c r="Z542" s="221"/>
    </row>
    <row r="543" ht="13.5" customHeight="1">
      <c r="A543" s="221"/>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c r="Z543" s="221"/>
    </row>
    <row r="544" ht="13.5" customHeight="1">
      <c r="A544" s="221"/>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c r="Z544" s="221"/>
    </row>
    <row r="545" ht="13.5" customHeight="1">
      <c r="A545" s="221"/>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c r="Z545" s="221"/>
    </row>
    <row r="546" ht="13.5" customHeight="1">
      <c r="A546" s="221"/>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c r="Z546" s="221"/>
    </row>
    <row r="547" ht="13.5" customHeight="1">
      <c r="A547" s="221"/>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c r="Z547" s="221"/>
    </row>
    <row r="548" ht="13.5" customHeight="1">
      <c r="A548" s="221"/>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c r="Z548" s="221"/>
    </row>
    <row r="549" ht="13.5" customHeight="1">
      <c r="A549" s="221"/>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c r="Z549" s="221"/>
    </row>
    <row r="550" ht="13.5" customHeight="1">
      <c r="A550" s="221"/>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c r="Z550" s="221"/>
    </row>
    <row r="551" ht="13.5" customHeight="1">
      <c r="A551" s="221"/>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c r="Z551" s="221"/>
    </row>
    <row r="552" ht="13.5" customHeight="1">
      <c r="A552" s="221"/>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c r="Z552" s="221"/>
    </row>
    <row r="553" ht="13.5" customHeight="1">
      <c r="A553" s="221"/>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c r="Z553" s="221"/>
    </row>
    <row r="554" ht="13.5" customHeight="1">
      <c r="A554" s="221"/>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c r="Z554" s="221"/>
    </row>
    <row r="555" ht="13.5" customHeight="1">
      <c r="A555" s="221"/>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c r="Z555" s="221"/>
    </row>
    <row r="556" ht="13.5" customHeight="1">
      <c r="A556" s="221"/>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c r="Z556" s="221"/>
    </row>
    <row r="557" ht="13.5" customHeight="1">
      <c r="A557" s="221"/>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row>
    <row r="558" ht="13.5" customHeight="1">
      <c r="A558" s="221"/>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row>
    <row r="559" ht="13.5" customHeight="1">
      <c r="A559" s="221"/>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c r="Z559" s="221"/>
    </row>
    <row r="560" ht="13.5" customHeight="1">
      <c r="A560" s="221"/>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c r="Z560" s="221"/>
    </row>
    <row r="561" ht="13.5" customHeight="1">
      <c r="A561" s="221"/>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c r="Z561" s="221"/>
    </row>
    <row r="562" ht="13.5" customHeight="1">
      <c r="A562" s="221"/>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c r="Z562" s="221"/>
    </row>
    <row r="563" ht="13.5" customHeight="1">
      <c r="A563" s="221"/>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c r="Z563" s="221"/>
    </row>
    <row r="564" ht="13.5" customHeight="1">
      <c r="A564" s="221"/>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c r="Z564" s="221"/>
    </row>
    <row r="565" ht="13.5" customHeight="1">
      <c r="A565" s="221"/>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c r="Z565" s="221"/>
    </row>
    <row r="566" ht="13.5" customHeight="1">
      <c r="A566" s="221"/>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c r="Z566" s="221"/>
    </row>
    <row r="567" ht="13.5" customHeight="1">
      <c r="A567" s="221"/>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c r="Z567" s="221"/>
    </row>
    <row r="568" ht="13.5" customHeight="1">
      <c r="A568" s="221"/>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c r="Z568" s="221"/>
    </row>
    <row r="569" ht="13.5" customHeight="1">
      <c r="A569" s="221"/>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c r="Z569" s="221"/>
    </row>
    <row r="570" ht="13.5" customHeight="1">
      <c r="A570" s="221"/>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c r="Z570" s="221"/>
    </row>
    <row r="571" ht="13.5" customHeight="1">
      <c r="A571" s="221"/>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c r="Z571" s="221"/>
    </row>
    <row r="572" ht="13.5" customHeight="1">
      <c r="A572" s="221"/>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c r="Z572" s="221"/>
    </row>
    <row r="573" ht="13.5" customHeight="1">
      <c r="A573" s="221"/>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c r="Z573" s="221"/>
    </row>
    <row r="574" ht="13.5" customHeight="1">
      <c r="A574" s="221"/>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c r="Z574" s="221"/>
    </row>
    <row r="575" ht="13.5" customHeight="1">
      <c r="A575" s="221"/>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c r="Z575" s="221"/>
    </row>
    <row r="576" ht="13.5" customHeight="1">
      <c r="A576" s="221"/>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c r="Z576" s="221"/>
    </row>
    <row r="577" ht="13.5" customHeight="1">
      <c r="A577" s="221"/>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c r="Z577" s="221"/>
    </row>
    <row r="578" ht="13.5" customHeight="1">
      <c r="A578" s="221"/>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c r="Z578" s="221"/>
    </row>
    <row r="579" ht="13.5" customHeight="1">
      <c r="A579" s="221"/>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c r="Z579" s="221"/>
    </row>
    <row r="580" ht="13.5" customHeight="1">
      <c r="A580" s="221"/>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c r="Z580" s="221"/>
    </row>
    <row r="581" ht="13.5" customHeight="1">
      <c r="A581" s="221"/>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c r="Z581" s="221"/>
    </row>
    <row r="582" ht="13.5" customHeight="1">
      <c r="A582" s="221"/>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c r="Z582" s="221"/>
    </row>
    <row r="583" ht="13.5" customHeight="1">
      <c r="A583" s="221"/>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c r="Z583" s="221"/>
    </row>
    <row r="584" ht="13.5" customHeight="1">
      <c r="A584" s="221"/>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c r="Z584" s="221"/>
    </row>
    <row r="585" ht="13.5" customHeight="1">
      <c r="A585" s="221"/>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c r="Z585" s="221"/>
    </row>
    <row r="586" ht="13.5" customHeight="1">
      <c r="A586" s="221"/>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c r="Z586" s="221"/>
    </row>
    <row r="587" ht="13.5" customHeight="1">
      <c r="A587" s="221"/>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c r="Z587" s="221"/>
    </row>
    <row r="588" ht="13.5" customHeight="1">
      <c r="A588" s="221"/>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c r="Z588" s="221"/>
    </row>
    <row r="589" ht="13.5" customHeight="1">
      <c r="A589" s="221"/>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c r="Z589" s="221"/>
    </row>
    <row r="590" ht="13.5" customHeight="1">
      <c r="A590" s="221"/>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c r="Z590" s="221"/>
    </row>
    <row r="591" ht="13.5" customHeight="1">
      <c r="A591" s="221"/>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c r="Z591" s="221"/>
    </row>
    <row r="592" ht="13.5" customHeight="1">
      <c r="A592" s="221"/>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c r="Z592" s="221"/>
    </row>
    <row r="593" ht="13.5" customHeight="1">
      <c r="A593" s="221"/>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c r="Z593" s="221"/>
    </row>
    <row r="594" ht="13.5" customHeight="1">
      <c r="A594" s="221"/>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c r="Z594" s="221"/>
    </row>
    <row r="595" ht="13.5" customHeight="1">
      <c r="A595" s="221"/>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c r="Z595" s="221"/>
    </row>
    <row r="596" ht="13.5" customHeight="1">
      <c r="A596" s="221"/>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c r="Z596" s="221"/>
    </row>
    <row r="597" ht="13.5" customHeight="1">
      <c r="A597" s="221"/>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c r="Z597" s="221"/>
    </row>
    <row r="598" ht="13.5" customHeight="1">
      <c r="A598" s="221"/>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c r="Z598" s="221"/>
    </row>
    <row r="599" ht="13.5" customHeight="1">
      <c r="A599" s="221"/>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c r="Z599" s="221"/>
    </row>
    <row r="600" ht="13.5" customHeight="1">
      <c r="A600" s="221"/>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c r="Z600" s="221"/>
    </row>
    <row r="601" ht="13.5" customHeight="1">
      <c r="A601" s="221"/>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c r="Z601" s="221"/>
    </row>
    <row r="602" ht="13.5" customHeight="1">
      <c r="A602" s="221"/>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c r="Z602" s="221"/>
    </row>
    <row r="603" ht="13.5" customHeight="1">
      <c r="A603" s="221"/>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c r="Z603" s="221"/>
    </row>
    <row r="604" ht="13.5" customHeight="1">
      <c r="A604" s="221"/>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c r="Z604" s="221"/>
    </row>
    <row r="605" ht="13.5" customHeight="1">
      <c r="A605" s="221"/>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c r="Z605" s="221"/>
    </row>
    <row r="606" ht="13.5" customHeight="1">
      <c r="A606" s="221"/>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c r="Z606" s="221"/>
    </row>
    <row r="607" ht="13.5" customHeight="1">
      <c r="A607" s="221"/>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c r="Z607" s="221"/>
    </row>
    <row r="608" ht="13.5" customHeight="1">
      <c r="A608" s="221"/>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c r="Z608" s="221"/>
    </row>
    <row r="609" ht="13.5" customHeight="1">
      <c r="A609" s="221"/>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c r="Z609" s="221"/>
    </row>
    <row r="610" ht="13.5" customHeight="1">
      <c r="A610" s="221"/>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c r="Z610" s="221"/>
    </row>
    <row r="611" ht="13.5" customHeight="1">
      <c r="A611" s="221"/>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c r="Z611" s="221"/>
    </row>
    <row r="612" ht="13.5" customHeight="1">
      <c r="A612" s="221"/>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c r="Z612" s="221"/>
    </row>
    <row r="613" ht="13.5" customHeight="1">
      <c r="A613" s="221"/>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c r="Z613" s="221"/>
    </row>
    <row r="614" ht="13.5" customHeight="1">
      <c r="A614" s="221"/>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c r="Z614" s="221"/>
    </row>
    <row r="615" ht="13.5" customHeight="1">
      <c r="A615" s="221"/>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c r="Z615" s="221"/>
    </row>
    <row r="616" ht="13.5" customHeight="1">
      <c r="A616" s="221"/>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c r="Z616" s="221"/>
    </row>
    <row r="617" ht="13.5" customHeight="1">
      <c r="A617" s="221"/>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c r="Z617" s="221"/>
    </row>
    <row r="618" ht="13.5" customHeight="1">
      <c r="A618" s="221"/>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c r="Z618" s="221"/>
    </row>
    <row r="619" ht="13.5" customHeight="1">
      <c r="A619" s="221"/>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c r="Z619" s="221"/>
    </row>
    <row r="620" ht="13.5" customHeight="1">
      <c r="A620" s="221"/>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c r="Z620" s="221"/>
    </row>
    <row r="621" ht="13.5" customHeight="1">
      <c r="A621" s="221"/>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c r="Z621" s="221"/>
    </row>
    <row r="622" ht="13.5" customHeight="1">
      <c r="A622" s="221"/>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c r="Z622" s="221"/>
    </row>
    <row r="623" ht="13.5" customHeight="1">
      <c r="A623" s="221"/>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c r="Z623" s="221"/>
    </row>
    <row r="624" ht="13.5" customHeight="1">
      <c r="A624" s="221"/>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c r="Z624" s="221"/>
    </row>
    <row r="625" ht="13.5" customHeight="1">
      <c r="A625" s="221"/>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c r="Z625" s="221"/>
    </row>
    <row r="626" ht="13.5" customHeight="1">
      <c r="A626" s="221"/>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c r="Z626" s="221"/>
    </row>
    <row r="627" ht="13.5" customHeight="1">
      <c r="A627" s="221"/>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c r="Z627" s="221"/>
    </row>
    <row r="628" ht="13.5" customHeight="1">
      <c r="A628" s="221"/>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c r="Z628" s="221"/>
    </row>
    <row r="629" ht="13.5" customHeight="1">
      <c r="A629" s="221"/>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c r="Z629" s="221"/>
    </row>
    <row r="630" ht="13.5" customHeight="1">
      <c r="A630" s="221"/>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c r="Z630" s="221"/>
    </row>
    <row r="631" ht="13.5" customHeight="1">
      <c r="A631" s="221"/>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c r="Z631" s="221"/>
    </row>
    <row r="632" ht="13.5" customHeight="1">
      <c r="A632" s="221"/>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c r="Z632" s="221"/>
    </row>
    <row r="633" ht="13.5" customHeight="1">
      <c r="A633" s="221"/>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c r="Z633" s="221"/>
    </row>
    <row r="634" ht="13.5" customHeight="1">
      <c r="A634" s="221"/>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c r="Z634" s="221"/>
    </row>
    <row r="635" ht="13.5" customHeight="1">
      <c r="A635" s="221"/>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c r="Z635" s="221"/>
    </row>
    <row r="636" ht="13.5" customHeight="1">
      <c r="A636" s="221"/>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c r="Z636" s="221"/>
    </row>
    <row r="637" ht="13.5" customHeight="1">
      <c r="A637" s="221"/>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c r="Z637" s="221"/>
    </row>
    <row r="638" ht="13.5" customHeight="1">
      <c r="A638" s="221"/>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c r="Z638" s="221"/>
    </row>
    <row r="639" ht="13.5" customHeight="1">
      <c r="A639" s="221"/>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c r="Z639" s="221"/>
    </row>
    <row r="640" ht="13.5" customHeight="1">
      <c r="A640" s="221"/>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c r="Z640" s="221"/>
    </row>
    <row r="641" ht="13.5" customHeight="1">
      <c r="A641" s="221"/>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c r="Z641" s="221"/>
    </row>
    <row r="642" ht="13.5" customHeight="1">
      <c r="A642" s="221"/>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c r="Z642" s="221"/>
    </row>
    <row r="643" ht="13.5" customHeight="1">
      <c r="A643" s="221"/>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c r="Z643" s="221"/>
    </row>
    <row r="644" ht="13.5" customHeight="1">
      <c r="A644" s="221"/>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c r="Z644" s="221"/>
    </row>
    <row r="645" ht="13.5" customHeight="1">
      <c r="A645" s="221"/>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c r="Z645" s="221"/>
    </row>
    <row r="646" ht="13.5" customHeight="1">
      <c r="A646" s="221"/>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c r="Z646" s="221"/>
    </row>
    <row r="647" ht="13.5" customHeight="1">
      <c r="A647" s="221"/>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c r="Z647" s="221"/>
    </row>
    <row r="648" ht="13.5" customHeight="1">
      <c r="A648" s="221"/>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c r="Z648" s="221"/>
    </row>
    <row r="649" ht="13.5" customHeight="1">
      <c r="A649" s="221"/>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c r="Z649" s="221"/>
    </row>
    <row r="650" ht="13.5" customHeight="1">
      <c r="A650" s="221"/>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c r="Z650" s="221"/>
    </row>
    <row r="651" ht="13.5" customHeight="1">
      <c r="A651" s="221"/>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c r="Z651" s="221"/>
    </row>
    <row r="652" ht="13.5" customHeight="1">
      <c r="A652" s="221"/>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c r="Z652" s="221"/>
    </row>
    <row r="653" ht="13.5" customHeight="1">
      <c r="A653" s="221"/>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c r="Z653" s="221"/>
    </row>
    <row r="654" ht="13.5" customHeight="1">
      <c r="A654" s="221"/>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c r="Z654" s="221"/>
    </row>
    <row r="655" ht="13.5" customHeight="1">
      <c r="A655" s="221"/>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c r="Z655" s="221"/>
    </row>
    <row r="656" ht="13.5" customHeight="1">
      <c r="A656" s="221"/>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c r="Z656" s="221"/>
    </row>
    <row r="657" ht="13.5" customHeight="1">
      <c r="A657" s="221"/>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c r="Z657" s="221"/>
    </row>
    <row r="658" ht="13.5" customHeight="1">
      <c r="A658" s="221"/>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c r="Z658" s="221"/>
    </row>
    <row r="659" ht="13.5" customHeight="1">
      <c r="A659" s="221"/>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c r="Z659" s="221"/>
    </row>
    <row r="660" ht="13.5" customHeight="1">
      <c r="A660" s="221"/>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c r="Z660" s="221"/>
    </row>
    <row r="661" ht="13.5" customHeight="1">
      <c r="A661" s="221"/>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c r="Z661" s="221"/>
    </row>
    <row r="662" ht="13.5" customHeight="1">
      <c r="A662" s="221"/>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c r="Z662" s="221"/>
    </row>
    <row r="663" ht="13.5" customHeight="1">
      <c r="A663" s="221"/>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c r="Z663" s="221"/>
    </row>
    <row r="664" ht="13.5" customHeight="1">
      <c r="A664" s="221"/>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c r="Z664" s="221"/>
    </row>
    <row r="665" ht="13.5" customHeight="1">
      <c r="A665" s="221"/>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c r="Z665" s="221"/>
    </row>
    <row r="666" ht="13.5" customHeight="1">
      <c r="A666" s="221"/>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c r="Z666" s="221"/>
    </row>
    <row r="667" ht="13.5" customHeight="1">
      <c r="A667" s="221"/>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c r="Z667" s="221"/>
    </row>
    <row r="668" ht="13.5" customHeight="1">
      <c r="A668" s="221"/>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c r="Z668" s="221"/>
    </row>
    <row r="669" ht="13.5" customHeight="1">
      <c r="A669" s="221"/>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c r="Z669" s="221"/>
    </row>
    <row r="670" ht="13.5" customHeight="1">
      <c r="A670" s="221"/>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c r="Z670" s="221"/>
    </row>
    <row r="671" ht="13.5" customHeight="1">
      <c r="A671" s="221"/>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c r="Z671" s="221"/>
    </row>
    <row r="672" ht="13.5" customHeight="1">
      <c r="A672" s="221"/>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c r="Z672" s="221"/>
    </row>
    <row r="673" ht="13.5" customHeight="1">
      <c r="A673" s="221"/>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c r="Z673" s="221"/>
    </row>
    <row r="674" ht="13.5" customHeight="1">
      <c r="A674" s="221"/>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c r="Z674" s="221"/>
    </row>
    <row r="675" ht="13.5" customHeight="1">
      <c r="A675" s="221"/>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c r="Z675" s="221"/>
    </row>
    <row r="676" ht="13.5" customHeight="1">
      <c r="A676" s="221"/>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c r="Z676" s="221"/>
    </row>
    <row r="677" ht="13.5" customHeight="1">
      <c r="A677" s="221"/>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c r="Z677" s="221"/>
    </row>
    <row r="678" ht="13.5" customHeight="1">
      <c r="A678" s="221"/>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c r="Z678" s="221"/>
    </row>
    <row r="679" ht="13.5" customHeight="1">
      <c r="A679" s="221"/>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c r="Z679" s="221"/>
    </row>
    <row r="680" ht="13.5" customHeight="1">
      <c r="A680" s="221"/>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c r="Z680" s="221"/>
    </row>
    <row r="681" ht="13.5" customHeight="1">
      <c r="A681" s="221"/>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c r="Z681" s="221"/>
    </row>
    <row r="682" ht="13.5" customHeight="1">
      <c r="A682" s="221"/>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c r="Z682" s="221"/>
    </row>
    <row r="683" ht="13.5" customHeight="1">
      <c r="A683" s="221"/>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c r="Z683" s="221"/>
    </row>
    <row r="684" ht="13.5" customHeight="1">
      <c r="A684" s="221"/>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c r="Z684" s="221"/>
    </row>
    <row r="685" ht="13.5" customHeight="1">
      <c r="A685" s="221"/>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c r="Z685" s="221"/>
    </row>
    <row r="686" ht="13.5" customHeight="1">
      <c r="A686" s="221"/>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c r="Z686" s="221"/>
    </row>
    <row r="687" ht="13.5" customHeight="1">
      <c r="A687" s="221"/>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c r="Z687" s="221"/>
    </row>
    <row r="688" ht="13.5" customHeight="1">
      <c r="A688" s="221"/>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c r="Z688" s="221"/>
    </row>
    <row r="689" ht="13.5" customHeight="1">
      <c r="A689" s="221"/>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c r="Z689" s="221"/>
    </row>
    <row r="690" ht="13.5" customHeight="1">
      <c r="A690" s="221"/>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c r="Z690" s="221"/>
    </row>
    <row r="691" ht="13.5" customHeight="1">
      <c r="A691" s="221"/>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c r="Z691" s="221"/>
    </row>
    <row r="692" ht="13.5" customHeight="1">
      <c r="A692" s="221"/>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c r="Z692" s="221"/>
    </row>
    <row r="693" ht="13.5" customHeight="1">
      <c r="A693" s="221"/>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c r="Z693" s="221"/>
    </row>
    <row r="694" ht="13.5" customHeight="1">
      <c r="A694" s="221"/>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c r="Z694" s="221"/>
    </row>
    <row r="695" ht="13.5" customHeight="1">
      <c r="A695" s="221"/>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c r="Z695" s="221"/>
    </row>
    <row r="696" ht="13.5" customHeight="1">
      <c r="A696" s="221"/>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c r="Z696" s="221"/>
    </row>
    <row r="697" ht="13.5" customHeight="1">
      <c r="A697" s="221"/>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c r="Z697" s="221"/>
    </row>
    <row r="698" ht="13.5" customHeight="1">
      <c r="A698" s="221"/>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c r="Z698" s="221"/>
    </row>
    <row r="699" ht="13.5" customHeight="1">
      <c r="A699" s="221"/>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c r="Z699" s="221"/>
    </row>
    <row r="700" ht="13.5" customHeight="1">
      <c r="A700" s="221"/>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c r="Z700" s="221"/>
    </row>
    <row r="701" ht="13.5" customHeight="1">
      <c r="A701" s="221"/>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c r="Z701" s="221"/>
    </row>
    <row r="702" ht="13.5" customHeight="1">
      <c r="A702" s="221"/>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c r="Z702" s="221"/>
    </row>
    <row r="703" ht="13.5" customHeight="1">
      <c r="A703" s="221"/>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c r="Z703" s="221"/>
    </row>
    <row r="704" ht="13.5" customHeight="1">
      <c r="A704" s="221"/>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c r="Z704" s="221"/>
    </row>
    <row r="705" ht="13.5" customHeight="1">
      <c r="A705" s="221"/>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c r="Z705" s="221"/>
    </row>
    <row r="706" ht="13.5" customHeight="1">
      <c r="A706" s="221"/>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c r="Z706" s="221"/>
    </row>
    <row r="707" ht="13.5" customHeight="1">
      <c r="A707" s="221"/>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c r="Z707" s="221"/>
    </row>
    <row r="708" ht="13.5" customHeight="1">
      <c r="A708" s="221"/>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c r="Z708" s="221"/>
    </row>
    <row r="709" ht="13.5" customHeight="1">
      <c r="A709" s="221"/>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c r="Z709" s="221"/>
    </row>
    <row r="710" ht="13.5" customHeight="1">
      <c r="A710" s="221"/>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c r="Z710" s="221"/>
    </row>
    <row r="711" ht="13.5" customHeight="1">
      <c r="A711" s="221"/>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c r="Z711" s="221"/>
    </row>
    <row r="712" ht="13.5" customHeight="1">
      <c r="A712" s="22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row>
    <row r="713" ht="13.5" customHeight="1">
      <c r="A713" s="221"/>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c r="Z713" s="221"/>
    </row>
    <row r="714" ht="13.5" customHeight="1">
      <c r="A714" s="221"/>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c r="Z714" s="221"/>
    </row>
    <row r="715" ht="13.5" customHeight="1">
      <c r="A715" s="221"/>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c r="Z715" s="221"/>
    </row>
    <row r="716" ht="13.5" customHeight="1">
      <c r="A716" s="221"/>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c r="Z716" s="221"/>
    </row>
    <row r="717" ht="13.5" customHeight="1">
      <c r="A717" s="221"/>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c r="Z717" s="221"/>
    </row>
    <row r="718" ht="13.5" customHeight="1">
      <c r="A718" s="221"/>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c r="Z718" s="221"/>
    </row>
    <row r="719" ht="13.5" customHeight="1">
      <c r="A719" s="221"/>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c r="Z719" s="221"/>
    </row>
    <row r="720" ht="13.5" customHeight="1">
      <c r="A720" s="221"/>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c r="Z720" s="221"/>
    </row>
    <row r="721" ht="13.5" customHeight="1">
      <c r="A721" s="221"/>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c r="Z721" s="221"/>
    </row>
    <row r="722" ht="13.5" customHeight="1">
      <c r="A722" s="221"/>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c r="Z722" s="221"/>
    </row>
    <row r="723" ht="13.5" customHeight="1">
      <c r="A723" s="221"/>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c r="Z723" s="221"/>
    </row>
    <row r="724" ht="13.5" customHeight="1">
      <c r="A724" s="221"/>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c r="Z724" s="221"/>
    </row>
    <row r="725" ht="13.5" customHeight="1">
      <c r="A725" s="221"/>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c r="Z725" s="221"/>
    </row>
    <row r="726" ht="13.5" customHeight="1">
      <c r="A726" s="221"/>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c r="Z726" s="221"/>
    </row>
    <row r="727" ht="13.5" customHeight="1">
      <c r="A727" s="221"/>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c r="Z727" s="221"/>
    </row>
    <row r="728" ht="13.5" customHeight="1">
      <c r="A728" s="221"/>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c r="Z728" s="221"/>
    </row>
    <row r="729" ht="13.5" customHeight="1">
      <c r="A729" s="221"/>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c r="Z729" s="221"/>
    </row>
    <row r="730" ht="13.5" customHeight="1">
      <c r="A730" s="221"/>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c r="Z730" s="221"/>
    </row>
    <row r="731" ht="13.5" customHeight="1">
      <c r="A731" s="221"/>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c r="Z731" s="221"/>
    </row>
    <row r="732" ht="13.5" customHeight="1">
      <c r="A732" s="221"/>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c r="Z732" s="221"/>
    </row>
    <row r="733" ht="13.5" customHeight="1">
      <c r="A733" s="221"/>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c r="Z733" s="221"/>
    </row>
    <row r="734" ht="13.5" customHeight="1">
      <c r="A734" s="221"/>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c r="Z734" s="221"/>
    </row>
    <row r="735" ht="13.5" customHeight="1">
      <c r="A735" s="221"/>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c r="Z735" s="221"/>
    </row>
    <row r="736" ht="13.5" customHeight="1">
      <c r="A736" s="221"/>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c r="Z736" s="221"/>
    </row>
    <row r="737" ht="13.5" customHeight="1">
      <c r="A737" s="221"/>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c r="Z737" s="221"/>
    </row>
    <row r="738" ht="13.5" customHeight="1">
      <c r="A738" s="221"/>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c r="Z738" s="221"/>
    </row>
    <row r="739" ht="13.5" customHeight="1">
      <c r="A739" s="221"/>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c r="Z739" s="221"/>
    </row>
    <row r="740" ht="13.5" customHeight="1">
      <c r="A740" s="221"/>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c r="Z740" s="221"/>
    </row>
    <row r="741" ht="13.5" customHeight="1">
      <c r="A741" s="221"/>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c r="Z741" s="221"/>
    </row>
    <row r="742" ht="13.5" customHeight="1">
      <c r="A742" s="221"/>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c r="Z742" s="221"/>
    </row>
    <row r="743" ht="13.5" customHeight="1">
      <c r="A743" s="221"/>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c r="Z743" s="221"/>
    </row>
    <row r="744" ht="13.5" customHeight="1">
      <c r="A744" s="221"/>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c r="Z744" s="221"/>
    </row>
    <row r="745" ht="13.5" customHeight="1">
      <c r="A745" s="221"/>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c r="Z745" s="221"/>
    </row>
    <row r="746" ht="13.5" customHeight="1">
      <c r="A746" s="221"/>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c r="Z746" s="221"/>
    </row>
    <row r="747" ht="13.5" customHeight="1">
      <c r="A747" s="221"/>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c r="Z747" s="221"/>
    </row>
    <row r="748" ht="13.5" customHeight="1">
      <c r="A748" s="221"/>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c r="Z748" s="221"/>
    </row>
    <row r="749" ht="13.5" customHeight="1">
      <c r="A749" s="221"/>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c r="Z749" s="221"/>
    </row>
    <row r="750" ht="13.5" customHeight="1">
      <c r="A750" s="221"/>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c r="Z750" s="221"/>
    </row>
    <row r="751" ht="13.5" customHeight="1">
      <c r="A751" s="221"/>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c r="Z751" s="221"/>
    </row>
    <row r="752" ht="13.5" customHeight="1">
      <c r="A752" s="221"/>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c r="Z752" s="221"/>
    </row>
    <row r="753" ht="13.5" customHeight="1">
      <c r="A753" s="221"/>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c r="Z753" s="221"/>
    </row>
    <row r="754" ht="13.5" customHeight="1">
      <c r="A754" s="221"/>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c r="Z754" s="221"/>
    </row>
    <row r="755" ht="13.5" customHeight="1">
      <c r="A755" s="221"/>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c r="Z755" s="221"/>
    </row>
    <row r="756" ht="13.5" customHeight="1">
      <c r="A756" s="221"/>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c r="Z756" s="221"/>
    </row>
    <row r="757" ht="13.5" customHeight="1">
      <c r="A757" s="221"/>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c r="Z757" s="221"/>
    </row>
    <row r="758" ht="13.5" customHeight="1">
      <c r="A758" s="221"/>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c r="Z758" s="221"/>
    </row>
    <row r="759" ht="13.5" customHeight="1">
      <c r="A759" s="221"/>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c r="Z759" s="221"/>
    </row>
    <row r="760" ht="13.5" customHeight="1">
      <c r="A760" s="221"/>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c r="Z760" s="221"/>
    </row>
    <row r="761" ht="13.5" customHeight="1">
      <c r="A761" s="221"/>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c r="Z761" s="221"/>
    </row>
    <row r="762" ht="13.5" customHeight="1">
      <c r="A762" s="221"/>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c r="Z762" s="221"/>
    </row>
    <row r="763" ht="13.5" customHeight="1">
      <c r="A763" s="221"/>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c r="Z763" s="221"/>
    </row>
    <row r="764" ht="13.5" customHeight="1">
      <c r="A764" s="221"/>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c r="Z764" s="221"/>
    </row>
    <row r="765" ht="13.5" customHeight="1">
      <c r="A765" s="221"/>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c r="Z765" s="221"/>
    </row>
    <row r="766" ht="13.5" customHeight="1">
      <c r="A766" s="221"/>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c r="Z766" s="221"/>
    </row>
    <row r="767" ht="13.5" customHeight="1">
      <c r="A767" s="221"/>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c r="Z767" s="221"/>
    </row>
    <row r="768" ht="13.5" customHeight="1">
      <c r="A768" s="221"/>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c r="Z768" s="221"/>
    </row>
    <row r="769" ht="13.5" customHeight="1">
      <c r="A769" s="221"/>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c r="Z769" s="221"/>
    </row>
    <row r="770" ht="13.5" customHeight="1">
      <c r="A770" s="221"/>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c r="Z770" s="221"/>
    </row>
    <row r="771" ht="13.5" customHeight="1">
      <c r="A771" s="221"/>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c r="Z771" s="221"/>
    </row>
    <row r="772" ht="13.5" customHeight="1">
      <c r="A772" s="221"/>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c r="Z772" s="221"/>
    </row>
    <row r="773" ht="13.5" customHeight="1">
      <c r="A773" s="221"/>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c r="Z773" s="221"/>
    </row>
    <row r="774" ht="13.5" customHeight="1">
      <c r="A774" s="221"/>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c r="Z774" s="221"/>
    </row>
    <row r="775" ht="13.5" customHeight="1">
      <c r="A775" s="221"/>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c r="Z775" s="221"/>
    </row>
    <row r="776" ht="13.5" customHeight="1">
      <c r="A776" s="221"/>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c r="Z776" s="221"/>
    </row>
    <row r="777" ht="13.5" customHeight="1">
      <c r="A777" s="221"/>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c r="Z777" s="221"/>
    </row>
    <row r="778" ht="13.5" customHeight="1">
      <c r="A778" s="221"/>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c r="Z778" s="221"/>
    </row>
    <row r="779" ht="13.5" customHeight="1">
      <c r="A779" s="221"/>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c r="Z779" s="221"/>
    </row>
    <row r="780" ht="13.5" customHeight="1">
      <c r="A780" s="221"/>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c r="Z780" s="221"/>
    </row>
    <row r="781" ht="13.5" customHeight="1">
      <c r="A781" s="221"/>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c r="Z781" s="221"/>
    </row>
    <row r="782" ht="13.5" customHeight="1">
      <c r="A782" s="221"/>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c r="Z782" s="221"/>
    </row>
    <row r="783" ht="13.5" customHeight="1">
      <c r="A783" s="221"/>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c r="Z783" s="221"/>
    </row>
    <row r="784" ht="13.5" customHeight="1">
      <c r="A784" s="221"/>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c r="Z784" s="221"/>
    </row>
    <row r="785" ht="13.5" customHeight="1">
      <c r="A785" s="221"/>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c r="Z785" s="221"/>
    </row>
    <row r="786" ht="13.5" customHeight="1">
      <c r="A786" s="221"/>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c r="Z786" s="221"/>
    </row>
    <row r="787" ht="13.5" customHeight="1">
      <c r="A787" s="221"/>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c r="Z787" s="221"/>
    </row>
    <row r="788" ht="13.5" customHeight="1">
      <c r="A788" s="221"/>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c r="Z788" s="221"/>
    </row>
    <row r="789" ht="13.5" customHeight="1">
      <c r="A789" s="221"/>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c r="Z789" s="221"/>
    </row>
    <row r="790" ht="13.5" customHeight="1">
      <c r="A790" s="221"/>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c r="Z790" s="221"/>
    </row>
    <row r="791" ht="13.5" customHeight="1">
      <c r="A791" s="221"/>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c r="Z791" s="221"/>
    </row>
    <row r="792" ht="13.5" customHeight="1">
      <c r="A792" s="221"/>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c r="Z792" s="221"/>
    </row>
    <row r="793" ht="13.5" customHeight="1">
      <c r="A793" s="221"/>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c r="Z793" s="221"/>
    </row>
    <row r="794" ht="13.5" customHeight="1">
      <c r="A794" s="221"/>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c r="Z794" s="221"/>
    </row>
    <row r="795" ht="13.5" customHeight="1">
      <c r="A795" s="221"/>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c r="Z795" s="221"/>
    </row>
    <row r="796" ht="13.5" customHeight="1">
      <c r="A796" s="221"/>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c r="Z796" s="221"/>
    </row>
    <row r="797" ht="13.5" customHeight="1">
      <c r="A797" s="221"/>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c r="Z797" s="221"/>
    </row>
    <row r="798" ht="13.5" customHeight="1">
      <c r="A798" s="221"/>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c r="Z798" s="221"/>
    </row>
    <row r="799" ht="13.5" customHeight="1">
      <c r="A799" s="221"/>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c r="Z799" s="221"/>
    </row>
    <row r="800" ht="13.5" customHeight="1">
      <c r="A800" s="221"/>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c r="Z800" s="221"/>
    </row>
    <row r="801" ht="13.5" customHeight="1">
      <c r="A801" s="221"/>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c r="Z801" s="221"/>
    </row>
    <row r="802" ht="13.5" customHeight="1">
      <c r="A802" s="221"/>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c r="Z802" s="221"/>
    </row>
    <row r="803" ht="13.5" customHeight="1">
      <c r="A803" s="221"/>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c r="Z803" s="221"/>
    </row>
    <row r="804" ht="13.5" customHeight="1">
      <c r="A804" s="221"/>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c r="Z804" s="221"/>
    </row>
    <row r="805" ht="13.5" customHeight="1">
      <c r="A805" s="221"/>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c r="Z805" s="221"/>
    </row>
    <row r="806" ht="13.5" customHeight="1">
      <c r="A806" s="221"/>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c r="Z806" s="221"/>
    </row>
    <row r="807" ht="13.5" customHeight="1">
      <c r="A807" s="221"/>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c r="Z807" s="221"/>
    </row>
    <row r="808" ht="13.5" customHeight="1">
      <c r="A808" s="221"/>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c r="Z808" s="221"/>
    </row>
    <row r="809" ht="13.5" customHeight="1">
      <c r="A809" s="221"/>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c r="Z809" s="221"/>
    </row>
    <row r="810" ht="13.5" customHeight="1">
      <c r="A810" s="221"/>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c r="Z810" s="221"/>
    </row>
    <row r="811" ht="13.5" customHeight="1">
      <c r="A811" s="221"/>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c r="Z811" s="221"/>
    </row>
    <row r="812" ht="13.5" customHeight="1">
      <c r="A812" s="221"/>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c r="Z812" s="221"/>
    </row>
    <row r="813" ht="13.5" customHeight="1">
      <c r="A813" s="221"/>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c r="Z813" s="221"/>
    </row>
    <row r="814" ht="13.5" customHeight="1">
      <c r="A814" s="221"/>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c r="Z814" s="221"/>
    </row>
    <row r="815" ht="13.5" customHeight="1">
      <c r="A815" s="221"/>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c r="Z815" s="221"/>
    </row>
    <row r="816" ht="13.5" customHeight="1">
      <c r="A816" s="221"/>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c r="Z816" s="221"/>
    </row>
    <row r="817" ht="13.5" customHeight="1">
      <c r="A817" s="221"/>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c r="Z817" s="221"/>
    </row>
    <row r="818" ht="13.5" customHeight="1">
      <c r="A818" s="221"/>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c r="Z818" s="221"/>
    </row>
    <row r="819" ht="13.5" customHeight="1">
      <c r="A819" s="221"/>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c r="Z819" s="221"/>
    </row>
    <row r="820" ht="13.5" customHeight="1">
      <c r="A820" s="221"/>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c r="Z820" s="221"/>
    </row>
    <row r="821" ht="13.5" customHeight="1">
      <c r="A821" s="221"/>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c r="Z821" s="221"/>
    </row>
    <row r="822" ht="13.5" customHeight="1">
      <c r="A822" s="221"/>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c r="Z822" s="221"/>
    </row>
    <row r="823" ht="13.5" customHeight="1">
      <c r="A823" s="221"/>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c r="Z823" s="221"/>
    </row>
    <row r="824" ht="13.5" customHeight="1">
      <c r="A824" s="221"/>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c r="Z824" s="221"/>
    </row>
    <row r="825" ht="13.5" customHeight="1">
      <c r="A825" s="221"/>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c r="Z825" s="221"/>
    </row>
    <row r="826" ht="13.5" customHeight="1">
      <c r="A826" s="221"/>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c r="Z826" s="221"/>
    </row>
    <row r="827" ht="13.5" customHeight="1">
      <c r="A827" s="221"/>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c r="Z827" s="221"/>
    </row>
    <row r="828" ht="13.5" customHeight="1">
      <c r="A828" s="221"/>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c r="Z828" s="221"/>
    </row>
    <row r="829" ht="13.5" customHeight="1">
      <c r="A829" s="221"/>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c r="Z829" s="221"/>
    </row>
    <row r="830" ht="13.5" customHeight="1">
      <c r="A830" s="221"/>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c r="Z830" s="221"/>
    </row>
    <row r="831" ht="13.5" customHeight="1">
      <c r="A831" s="221"/>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c r="Z831" s="221"/>
    </row>
    <row r="832" ht="13.5" customHeight="1">
      <c r="A832" s="221"/>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c r="Z832" s="221"/>
    </row>
    <row r="833" ht="13.5" customHeight="1">
      <c r="A833" s="221"/>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c r="Z833" s="221"/>
    </row>
    <row r="834" ht="13.5" customHeight="1">
      <c r="A834" s="221"/>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c r="Z834" s="221"/>
    </row>
    <row r="835" ht="13.5" customHeight="1">
      <c r="A835" s="221"/>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c r="Z835" s="221"/>
    </row>
    <row r="836" ht="13.5" customHeight="1">
      <c r="A836" s="221"/>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c r="Z836" s="221"/>
    </row>
    <row r="837" ht="13.5" customHeight="1">
      <c r="A837" s="221"/>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c r="Z837" s="221"/>
    </row>
    <row r="838" ht="13.5" customHeight="1">
      <c r="A838" s="221"/>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c r="Z838" s="221"/>
    </row>
    <row r="839" ht="13.5" customHeight="1">
      <c r="A839" s="221"/>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c r="Z839" s="221"/>
    </row>
    <row r="840" ht="13.5" customHeight="1">
      <c r="A840" s="221"/>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c r="Z840" s="221"/>
    </row>
    <row r="841" ht="13.5" customHeight="1">
      <c r="A841" s="221"/>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c r="Z841" s="221"/>
    </row>
    <row r="842" ht="13.5" customHeight="1">
      <c r="A842" s="221"/>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c r="Z842" s="221"/>
    </row>
    <row r="843" ht="13.5" customHeight="1">
      <c r="A843" s="221"/>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c r="Z843" s="221"/>
    </row>
    <row r="844" ht="13.5" customHeight="1">
      <c r="A844" s="221"/>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c r="Z844" s="221"/>
    </row>
    <row r="845" ht="13.5" customHeight="1">
      <c r="A845" s="221"/>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c r="Z845" s="221"/>
    </row>
    <row r="846" ht="13.5" customHeight="1">
      <c r="A846" s="221"/>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c r="Z846" s="221"/>
    </row>
    <row r="847" ht="13.5" customHeight="1">
      <c r="A847" s="221"/>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c r="Z847" s="221"/>
    </row>
    <row r="848" ht="13.5" customHeight="1">
      <c r="A848" s="221"/>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c r="Z848" s="221"/>
    </row>
    <row r="849" ht="13.5" customHeight="1">
      <c r="A849" s="221"/>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c r="Z849" s="221"/>
    </row>
    <row r="850" ht="13.5" customHeight="1">
      <c r="A850" s="221"/>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c r="Z850" s="221"/>
    </row>
    <row r="851" ht="13.5" customHeight="1">
      <c r="A851" s="221"/>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c r="Z851" s="221"/>
    </row>
    <row r="852" ht="13.5" customHeight="1">
      <c r="A852" s="221"/>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c r="Z852" s="221"/>
    </row>
    <row r="853" ht="13.5" customHeight="1">
      <c r="A853" s="221"/>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c r="Z853" s="221"/>
    </row>
    <row r="854" ht="13.5" customHeight="1">
      <c r="A854" s="221"/>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c r="Z854" s="221"/>
    </row>
    <row r="855" ht="13.5" customHeight="1">
      <c r="A855" s="221"/>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c r="Z855" s="221"/>
    </row>
    <row r="856" ht="13.5" customHeight="1">
      <c r="A856" s="221"/>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c r="Z856" s="221"/>
    </row>
    <row r="857" ht="13.5" customHeight="1">
      <c r="A857" s="221"/>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c r="Z857" s="221"/>
    </row>
    <row r="858" ht="13.5" customHeight="1">
      <c r="A858" s="221"/>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c r="Z858" s="221"/>
    </row>
    <row r="859" ht="13.5" customHeight="1">
      <c r="A859" s="221"/>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c r="Z859" s="221"/>
    </row>
    <row r="860" ht="13.5" customHeight="1">
      <c r="A860" s="221"/>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c r="Z860" s="221"/>
    </row>
    <row r="861" ht="13.5" customHeight="1">
      <c r="A861" s="221"/>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c r="Z861" s="221"/>
    </row>
    <row r="862" ht="13.5" customHeight="1">
      <c r="A862" s="221"/>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c r="Z862" s="221"/>
    </row>
    <row r="863" ht="13.5" customHeight="1">
      <c r="A863" s="221"/>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c r="Z863" s="221"/>
    </row>
    <row r="864" ht="13.5" customHeight="1">
      <c r="A864" s="221"/>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c r="Z864" s="221"/>
    </row>
    <row r="865" ht="13.5" customHeight="1">
      <c r="A865" s="221"/>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c r="Z865" s="221"/>
    </row>
    <row r="866" ht="13.5" customHeight="1">
      <c r="A866" s="221"/>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c r="Z866" s="221"/>
    </row>
    <row r="867" ht="13.5" customHeight="1">
      <c r="A867" s="221"/>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c r="Z867" s="221"/>
    </row>
    <row r="868" ht="13.5" customHeight="1">
      <c r="A868" s="221"/>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c r="Z868" s="221"/>
    </row>
    <row r="869" ht="13.5" customHeight="1">
      <c r="A869" s="221"/>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c r="Z869" s="221"/>
    </row>
    <row r="870" ht="13.5" customHeight="1">
      <c r="A870" s="221"/>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c r="Z870" s="221"/>
    </row>
    <row r="871" ht="13.5" customHeight="1">
      <c r="A871" s="221"/>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c r="Z871" s="221"/>
    </row>
    <row r="872" ht="13.5" customHeight="1">
      <c r="A872" s="221"/>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c r="Z872" s="221"/>
    </row>
    <row r="873" ht="13.5" customHeight="1">
      <c r="A873" s="221"/>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c r="Z873" s="221"/>
    </row>
    <row r="874" ht="13.5" customHeight="1">
      <c r="A874" s="221"/>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c r="Z874" s="221"/>
    </row>
    <row r="875" ht="13.5" customHeight="1">
      <c r="A875" s="221"/>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c r="Z875" s="221"/>
    </row>
    <row r="876" ht="13.5" customHeight="1">
      <c r="A876" s="221"/>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c r="Z876" s="221"/>
    </row>
    <row r="877" ht="13.5" customHeight="1">
      <c r="A877" s="221"/>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c r="Z877" s="221"/>
    </row>
    <row r="878" ht="13.5" customHeight="1">
      <c r="A878" s="221"/>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c r="Z878" s="221"/>
    </row>
    <row r="879" ht="13.5" customHeight="1">
      <c r="A879" s="221"/>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c r="Z879" s="221"/>
    </row>
    <row r="880" ht="13.5" customHeight="1">
      <c r="A880" s="221"/>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c r="Z880" s="221"/>
    </row>
    <row r="881" ht="13.5" customHeight="1">
      <c r="A881" s="221"/>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c r="Z881" s="221"/>
    </row>
    <row r="882" ht="13.5" customHeight="1">
      <c r="A882" s="221"/>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c r="Z882" s="221"/>
    </row>
    <row r="883" ht="13.5" customHeight="1">
      <c r="A883" s="221"/>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c r="Z883" s="221"/>
    </row>
    <row r="884" ht="13.5" customHeight="1">
      <c r="A884" s="221"/>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c r="Z884" s="221"/>
    </row>
    <row r="885" ht="13.5" customHeight="1">
      <c r="A885" s="221"/>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c r="Z885" s="221"/>
    </row>
    <row r="886" ht="13.5" customHeight="1">
      <c r="A886" s="221"/>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c r="Z886" s="221"/>
    </row>
    <row r="887" ht="13.5" customHeight="1">
      <c r="A887" s="22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row>
    <row r="888" ht="13.5" customHeight="1">
      <c r="A888" s="221"/>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c r="Z888" s="221"/>
    </row>
    <row r="889" ht="13.5" customHeight="1">
      <c r="A889" s="221"/>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c r="Z889" s="221"/>
    </row>
    <row r="890" ht="13.5" customHeight="1">
      <c r="A890" s="221"/>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c r="Z890" s="221"/>
    </row>
    <row r="891" ht="13.5" customHeight="1">
      <c r="A891" s="221"/>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c r="Z891" s="221"/>
    </row>
    <row r="892" ht="13.5" customHeight="1">
      <c r="A892" s="221"/>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c r="Z892" s="221"/>
    </row>
    <row r="893" ht="13.5" customHeight="1">
      <c r="A893" s="221"/>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c r="Z893" s="221"/>
    </row>
    <row r="894" ht="13.5" customHeight="1">
      <c r="A894" s="221"/>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c r="Z894" s="221"/>
    </row>
    <row r="895" ht="13.5" customHeight="1">
      <c r="A895" s="221"/>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c r="Z895" s="221"/>
    </row>
    <row r="896" ht="13.5" customHeight="1">
      <c r="A896" s="221"/>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c r="Z896" s="221"/>
    </row>
    <row r="897" ht="13.5" customHeight="1">
      <c r="A897" s="221"/>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c r="Z897" s="221"/>
    </row>
    <row r="898" ht="13.5" customHeight="1">
      <c r="A898" s="221"/>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c r="Z898" s="221"/>
    </row>
    <row r="899" ht="13.5" customHeight="1">
      <c r="A899" s="221"/>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c r="Z899" s="221"/>
    </row>
    <row r="900" ht="13.5" customHeight="1">
      <c r="A900" s="221"/>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c r="Z900" s="221"/>
    </row>
    <row r="901" ht="13.5" customHeight="1">
      <c r="A901" s="221"/>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c r="Z901" s="221"/>
    </row>
    <row r="902" ht="13.5" customHeight="1">
      <c r="A902" s="221"/>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c r="Z902" s="221"/>
    </row>
    <row r="903" ht="13.5" customHeight="1">
      <c r="A903" s="221"/>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c r="Z903" s="221"/>
    </row>
    <row r="904" ht="13.5" customHeight="1">
      <c r="A904" s="221"/>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c r="Z904" s="221"/>
    </row>
    <row r="905" ht="13.5" customHeight="1">
      <c r="A905" s="221"/>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c r="Z905" s="221"/>
    </row>
    <row r="906" ht="13.5" customHeight="1">
      <c r="A906" s="221"/>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c r="Z906" s="221"/>
    </row>
    <row r="907" ht="13.5" customHeight="1">
      <c r="A907" s="221"/>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c r="Z907" s="221"/>
    </row>
    <row r="908" ht="13.5" customHeight="1">
      <c r="A908" s="221"/>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c r="Z908" s="221"/>
    </row>
    <row r="909" ht="13.5" customHeight="1">
      <c r="A909" s="221"/>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c r="Z909" s="221"/>
    </row>
    <row r="910" ht="13.5" customHeight="1">
      <c r="A910" s="221"/>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c r="Z910" s="221"/>
    </row>
    <row r="911" ht="13.5" customHeight="1">
      <c r="A911" s="221"/>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c r="Z911" s="221"/>
    </row>
    <row r="912" ht="13.5" customHeight="1">
      <c r="A912" s="221"/>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c r="Z912" s="221"/>
    </row>
    <row r="913" ht="13.5" customHeight="1">
      <c r="A913" s="221"/>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c r="Z913" s="221"/>
    </row>
    <row r="914" ht="13.5" customHeight="1">
      <c r="A914" s="221"/>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c r="Z914" s="221"/>
    </row>
    <row r="915" ht="13.5" customHeight="1">
      <c r="A915" s="221"/>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c r="Z915" s="221"/>
    </row>
    <row r="916" ht="13.5" customHeight="1">
      <c r="A916" s="221"/>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c r="Z916" s="221"/>
    </row>
    <row r="917" ht="13.5" customHeight="1">
      <c r="A917" s="221"/>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c r="Z917" s="221"/>
    </row>
    <row r="918" ht="13.5" customHeight="1">
      <c r="A918" s="221"/>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c r="Z918" s="221"/>
    </row>
    <row r="919" ht="13.5" customHeight="1">
      <c r="A919" s="221"/>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c r="Z919" s="221"/>
    </row>
    <row r="920" ht="13.5" customHeight="1">
      <c r="A920" s="221"/>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c r="Z920" s="221"/>
    </row>
    <row r="921" ht="13.5" customHeight="1">
      <c r="A921" s="221"/>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c r="Z921" s="221"/>
    </row>
    <row r="922" ht="13.5" customHeight="1">
      <c r="A922" s="221"/>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c r="Z922" s="221"/>
    </row>
    <row r="923" ht="13.5" customHeight="1">
      <c r="A923" s="221"/>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c r="Z923" s="221"/>
    </row>
    <row r="924" ht="13.5" customHeight="1">
      <c r="A924" s="221"/>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c r="Z924" s="221"/>
    </row>
    <row r="925" ht="13.5" customHeight="1">
      <c r="A925" s="221"/>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c r="Z925" s="221"/>
    </row>
    <row r="926" ht="13.5" customHeight="1">
      <c r="A926" s="221"/>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c r="Z926" s="221"/>
    </row>
    <row r="927" ht="13.5" customHeight="1">
      <c r="A927" s="221"/>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c r="Z927" s="221"/>
    </row>
    <row r="928" ht="13.5" customHeight="1">
      <c r="A928" s="221"/>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c r="Z928" s="221"/>
    </row>
    <row r="929" ht="13.5" customHeight="1">
      <c r="A929" s="221"/>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c r="Z929" s="221"/>
    </row>
    <row r="930" ht="13.5" customHeight="1">
      <c r="A930" s="221"/>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c r="Z930" s="221"/>
    </row>
    <row r="931" ht="13.5" customHeight="1">
      <c r="A931" s="221"/>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c r="Z931" s="221"/>
    </row>
    <row r="932" ht="13.5" customHeight="1">
      <c r="A932" s="221"/>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c r="Z932" s="221"/>
    </row>
    <row r="933" ht="13.5" customHeight="1">
      <c r="A933" s="221"/>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c r="Z933" s="221"/>
    </row>
    <row r="934" ht="13.5" customHeight="1">
      <c r="A934" s="221"/>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c r="Z934" s="221"/>
    </row>
    <row r="935" ht="13.5" customHeight="1">
      <c r="A935" s="221"/>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c r="Z935" s="221"/>
    </row>
    <row r="936" ht="13.5" customHeight="1">
      <c r="A936" s="221"/>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c r="Z936" s="221"/>
    </row>
    <row r="937" ht="13.5" customHeight="1">
      <c r="A937" s="221"/>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c r="Z937" s="221"/>
    </row>
    <row r="938" ht="13.5" customHeight="1">
      <c r="A938" s="221"/>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c r="Z938" s="221"/>
    </row>
    <row r="939" ht="13.5" customHeight="1">
      <c r="A939" s="221"/>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c r="Z939" s="221"/>
    </row>
    <row r="940" ht="13.5" customHeight="1">
      <c r="A940" s="221"/>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c r="Z940" s="221"/>
    </row>
    <row r="941" ht="13.5" customHeight="1">
      <c r="A941" s="221"/>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c r="Z941" s="221"/>
    </row>
    <row r="942" ht="13.5" customHeight="1">
      <c r="A942" s="221"/>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c r="Z942" s="221"/>
    </row>
    <row r="943" ht="13.5" customHeight="1">
      <c r="A943" s="221"/>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c r="Z943" s="221"/>
    </row>
    <row r="944" ht="13.5" customHeight="1">
      <c r="A944" s="221"/>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c r="Z944" s="221"/>
    </row>
    <row r="945" ht="13.5" customHeight="1">
      <c r="A945" s="221"/>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c r="Z945" s="221"/>
    </row>
    <row r="946" ht="13.5" customHeight="1">
      <c r="A946" s="221"/>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c r="Z946" s="221"/>
    </row>
    <row r="947" ht="13.5" customHeight="1">
      <c r="A947" s="221"/>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c r="Z947" s="221"/>
    </row>
    <row r="948" ht="13.5" customHeight="1">
      <c r="A948" s="221"/>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c r="Z948" s="221"/>
    </row>
    <row r="949" ht="13.5" customHeight="1">
      <c r="A949" s="221"/>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c r="Z949" s="221"/>
    </row>
    <row r="950" ht="13.5" customHeight="1">
      <c r="A950" s="221"/>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c r="Z950" s="221"/>
    </row>
    <row r="951" ht="13.5" customHeight="1">
      <c r="A951" s="221"/>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c r="Z951" s="221"/>
    </row>
    <row r="952" ht="13.5" customHeight="1">
      <c r="A952" s="221"/>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c r="Z952" s="221"/>
    </row>
    <row r="953" ht="13.5" customHeight="1">
      <c r="A953" s="221"/>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c r="Z953" s="221"/>
    </row>
    <row r="954" ht="13.5" customHeight="1">
      <c r="A954" s="221"/>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c r="Z954" s="221"/>
    </row>
    <row r="955" ht="13.5" customHeight="1">
      <c r="A955" s="221"/>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c r="Z955" s="221"/>
    </row>
    <row r="956" ht="13.5" customHeight="1">
      <c r="A956" s="221"/>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c r="Z956" s="221"/>
    </row>
    <row r="957" ht="13.5" customHeight="1">
      <c r="A957" s="221"/>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c r="Z957" s="221"/>
    </row>
    <row r="958" ht="13.5" customHeight="1">
      <c r="A958" s="221"/>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c r="Z958" s="221"/>
    </row>
    <row r="959" ht="13.5" customHeight="1">
      <c r="A959" s="221"/>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c r="Z959" s="221"/>
    </row>
    <row r="960" ht="13.5" customHeight="1">
      <c r="A960" s="221"/>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c r="Z960" s="221"/>
    </row>
    <row r="961" ht="13.5" customHeight="1">
      <c r="A961" s="221"/>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c r="Z961" s="221"/>
    </row>
    <row r="962" ht="13.5" customHeight="1">
      <c r="A962" s="221"/>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c r="Z962" s="221"/>
    </row>
    <row r="963" ht="13.5" customHeight="1">
      <c r="A963" s="221"/>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c r="Z963" s="221"/>
    </row>
    <row r="964" ht="13.5" customHeight="1">
      <c r="A964" s="221"/>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c r="Z964" s="221"/>
    </row>
    <row r="965" ht="13.5" customHeight="1">
      <c r="A965" s="221"/>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c r="Z965" s="221"/>
    </row>
    <row r="966" ht="13.5" customHeight="1">
      <c r="A966" s="221"/>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c r="Z966" s="221"/>
    </row>
    <row r="967" ht="13.5" customHeight="1">
      <c r="A967" s="221"/>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c r="Z967" s="221"/>
    </row>
    <row r="968" ht="13.5" customHeight="1">
      <c r="A968" s="221"/>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c r="Z968" s="221"/>
    </row>
    <row r="969" ht="13.5" customHeight="1">
      <c r="A969" s="221"/>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c r="Z969" s="221"/>
    </row>
    <row r="970" ht="13.5" customHeight="1">
      <c r="A970" s="221"/>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c r="Z970" s="221"/>
    </row>
    <row r="971" ht="13.5" customHeight="1">
      <c r="A971" s="221"/>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c r="Z971" s="221"/>
    </row>
    <row r="972" ht="13.5" customHeight="1">
      <c r="A972" s="221"/>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c r="Z972" s="221"/>
    </row>
    <row r="973" ht="13.5" customHeight="1">
      <c r="A973" s="221"/>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c r="Z973" s="221"/>
    </row>
    <row r="974" ht="13.5" customHeight="1">
      <c r="A974" s="221"/>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c r="Z974" s="221"/>
    </row>
    <row r="975" ht="13.5" customHeight="1">
      <c r="A975" s="221"/>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c r="Z975" s="221"/>
    </row>
    <row r="976" ht="13.5" customHeight="1">
      <c r="A976" s="221"/>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c r="Z976" s="221"/>
    </row>
    <row r="977" ht="13.5" customHeight="1">
      <c r="A977" s="221"/>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c r="Z977" s="221"/>
    </row>
    <row r="978" ht="13.5" customHeight="1">
      <c r="A978" s="221"/>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c r="Z978" s="221"/>
    </row>
    <row r="979" ht="13.5" customHeight="1">
      <c r="A979" s="221"/>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c r="Z979" s="221"/>
    </row>
    <row r="980" ht="13.5" customHeight="1">
      <c r="A980" s="221"/>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c r="Z980" s="221"/>
    </row>
    <row r="981" ht="13.5" customHeight="1">
      <c r="A981" s="221"/>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c r="Z981" s="221"/>
    </row>
    <row r="982" ht="13.5" customHeight="1">
      <c r="A982" s="221"/>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c r="Z982" s="221"/>
    </row>
    <row r="983" ht="13.5" customHeight="1">
      <c r="A983" s="221"/>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c r="Z983" s="221"/>
    </row>
    <row r="984" ht="13.5" customHeight="1">
      <c r="A984" s="221"/>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c r="Z984" s="221"/>
    </row>
    <row r="985" ht="13.5" customHeight="1">
      <c r="A985" s="221"/>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c r="Z985" s="221"/>
    </row>
    <row r="986" ht="13.5" customHeight="1">
      <c r="A986" s="221"/>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c r="Z986" s="221"/>
    </row>
    <row r="987" ht="13.5" customHeight="1">
      <c r="A987" s="221"/>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c r="Z987" s="221"/>
    </row>
    <row r="988" ht="13.5" customHeight="1">
      <c r="A988" s="221"/>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c r="Z988" s="221"/>
    </row>
    <row r="989" ht="13.5" customHeight="1">
      <c r="A989" s="221"/>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c r="Z989" s="221"/>
    </row>
    <row r="990" ht="13.5" customHeight="1">
      <c r="A990" s="221"/>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c r="Z990" s="221"/>
    </row>
    <row r="991" ht="13.5" customHeight="1">
      <c r="A991" s="221"/>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c r="Z991" s="221"/>
    </row>
    <row r="992" ht="13.5" customHeight="1">
      <c r="A992" s="221"/>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c r="Z992" s="221"/>
    </row>
    <row r="993" ht="13.5" customHeight="1">
      <c r="A993" s="221"/>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c r="Z993" s="221"/>
    </row>
    <row r="994" ht="13.5" customHeight="1">
      <c r="A994" s="221"/>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c r="Z994" s="221"/>
    </row>
    <row r="995" ht="13.5" customHeight="1">
      <c r="A995" s="221"/>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c r="Z995" s="221"/>
    </row>
    <row r="996" ht="13.5" customHeight="1">
      <c r="A996" s="221"/>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1"/>
    </row>
    <row r="997" ht="13.5" customHeight="1">
      <c r="A997" s="221"/>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c r="Z997" s="221"/>
    </row>
    <row r="998" ht="13.5" customHeight="1">
      <c r="A998" s="221"/>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c r="Z998" s="221"/>
    </row>
    <row r="999" ht="13.5" customHeight="1">
      <c r="A999" s="221"/>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row>
    <row r="1000" ht="13.5" customHeight="1">
      <c r="A1000" s="221"/>
      <c r="B1000" s="221"/>
      <c r="C1000" s="221"/>
      <c r="D1000" s="221"/>
      <c r="E1000" s="221"/>
      <c r="F1000" s="221"/>
      <c r="G1000" s="221"/>
      <c r="H1000" s="221"/>
      <c r="I1000" s="221"/>
      <c r="J1000" s="221"/>
      <c r="K1000" s="221"/>
      <c r="L1000" s="221"/>
      <c r="M1000" s="221"/>
      <c r="N1000" s="221"/>
      <c r="O1000" s="221"/>
      <c r="P1000" s="221"/>
      <c r="Q1000" s="221"/>
      <c r="R1000" s="221"/>
      <c r="S1000" s="221"/>
      <c r="T1000" s="221"/>
      <c r="U1000" s="221"/>
      <c r="V1000" s="221"/>
      <c r="W1000" s="221"/>
      <c r="X1000" s="221"/>
      <c r="Y1000" s="221"/>
      <c r="Z1000" s="221"/>
    </row>
    <row r="1001" ht="13.5" customHeight="1">
      <c r="A1001" s="221"/>
      <c r="B1001" s="221"/>
      <c r="C1001" s="221"/>
      <c r="D1001" s="221"/>
      <c r="E1001" s="221"/>
      <c r="F1001" s="221"/>
      <c r="G1001" s="221"/>
      <c r="H1001" s="221"/>
      <c r="I1001" s="221"/>
      <c r="J1001" s="221"/>
      <c r="K1001" s="221"/>
      <c r="L1001" s="221"/>
      <c r="M1001" s="221"/>
      <c r="N1001" s="221"/>
      <c r="O1001" s="221"/>
      <c r="P1001" s="221"/>
      <c r="Q1001" s="221"/>
      <c r="R1001" s="221"/>
      <c r="S1001" s="221"/>
      <c r="T1001" s="221"/>
      <c r="U1001" s="221"/>
      <c r="V1001" s="221"/>
      <c r="W1001" s="221"/>
      <c r="X1001" s="221"/>
      <c r="Y1001" s="221"/>
      <c r="Z1001" s="221"/>
    </row>
  </sheetData>
  <mergeCells count="2">
    <mergeCell ref="E6:F6"/>
    <mergeCell ref="G6:N6"/>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57"/>
    <col customWidth="1" min="2" max="26" width="20.57"/>
  </cols>
  <sheetData>
    <row r="1" ht="13.5" customHeight="1">
      <c r="A1" s="221"/>
      <c r="B1" s="221"/>
      <c r="C1" s="221"/>
      <c r="D1" s="221"/>
      <c r="E1" s="221"/>
      <c r="F1" s="221"/>
      <c r="G1" s="221"/>
      <c r="H1" s="221"/>
      <c r="I1" s="221"/>
      <c r="J1" s="221"/>
      <c r="K1" s="221"/>
      <c r="L1" s="221"/>
      <c r="M1" s="221"/>
      <c r="N1" s="221"/>
      <c r="O1" s="221"/>
      <c r="P1" s="221"/>
      <c r="Q1" s="221"/>
      <c r="R1" s="221"/>
      <c r="S1" s="221"/>
      <c r="T1" s="221"/>
      <c r="U1" s="221"/>
      <c r="V1" s="221"/>
      <c r="W1" s="221"/>
      <c r="X1" s="221"/>
      <c r="Y1" s="221"/>
      <c r="Z1" s="221"/>
    </row>
    <row r="2" ht="13.5" customHeight="1">
      <c r="A2" s="221"/>
      <c r="B2" s="253" t="s">
        <v>233</v>
      </c>
      <c r="C2" s="254"/>
      <c r="D2" s="255">
        <v>0.0</v>
      </c>
      <c r="E2" s="256">
        <f t="shared" ref="E2:O2" si="1">D2+1</f>
        <v>1</v>
      </c>
      <c r="F2" s="256">
        <f t="shared" si="1"/>
        <v>2</v>
      </c>
      <c r="G2" s="256">
        <f t="shared" si="1"/>
        <v>3</v>
      </c>
      <c r="H2" s="256">
        <f t="shared" si="1"/>
        <v>4</v>
      </c>
      <c r="I2" s="256">
        <f t="shared" si="1"/>
        <v>5</v>
      </c>
      <c r="J2" s="256">
        <f t="shared" si="1"/>
        <v>6</v>
      </c>
      <c r="K2" s="256">
        <f t="shared" si="1"/>
        <v>7</v>
      </c>
      <c r="L2" s="256">
        <f t="shared" si="1"/>
        <v>8</v>
      </c>
      <c r="M2" s="256">
        <f t="shared" si="1"/>
        <v>9</v>
      </c>
      <c r="N2" s="256">
        <f t="shared" si="1"/>
        <v>10</v>
      </c>
      <c r="O2" s="256">
        <f t="shared" si="1"/>
        <v>11</v>
      </c>
      <c r="P2" s="221"/>
      <c r="Q2" s="221"/>
      <c r="R2" s="221"/>
      <c r="S2" s="221"/>
      <c r="T2" s="221"/>
      <c r="U2" s="221"/>
      <c r="V2" s="221"/>
      <c r="W2" s="221"/>
      <c r="X2" s="221"/>
      <c r="Y2" s="221"/>
      <c r="Z2" s="221"/>
    </row>
    <row r="3" ht="13.5" customHeight="1">
      <c r="A3" s="221"/>
      <c r="B3" s="221"/>
      <c r="C3" s="221"/>
      <c r="D3" s="221"/>
      <c r="E3" s="221"/>
      <c r="F3" s="221"/>
      <c r="G3" s="221"/>
      <c r="H3" s="221"/>
      <c r="I3" s="221"/>
      <c r="J3" s="221"/>
      <c r="K3" s="221"/>
      <c r="L3" s="221"/>
      <c r="M3" s="221"/>
      <c r="N3" s="221"/>
      <c r="O3" s="221"/>
      <c r="P3" s="221"/>
      <c r="Q3" s="221"/>
      <c r="R3" s="221"/>
      <c r="S3" s="221"/>
      <c r="T3" s="221"/>
      <c r="U3" s="221"/>
      <c r="V3" s="221"/>
      <c r="W3" s="221"/>
      <c r="X3" s="221"/>
      <c r="Y3" s="221"/>
      <c r="Z3" s="221"/>
    </row>
    <row r="4" ht="13.5" customHeight="1">
      <c r="A4" s="221"/>
      <c r="B4" s="221" t="s">
        <v>234</v>
      </c>
      <c r="C4" s="221"/>
      <c r="D4" s="257"/>
      <c r="E4" s="257">
        <v>0.0</v>
      </c>
      <c r="F4" s="257">
        <v>0.0</v>
      </c>
      <c r="G4" s="257">
        <v>0.0</v>
      </c>
      <c r="H4" s="257">
        <v>0.02</v>
      </c>
      <c r="I4" s="257">
        <v>0.02</v>
      </c>
      <c r="J4" s="257">
        <v>0.02</v>
      </c>
      <c r="K4" s="257">
        <v>0.02</v>
      </c>
      <c r="L4" s="257">
        <v>0.02</v>
      </c>
      <c r="M4" s="257">
        <v>0.02</v>
      </c>
      <c r="N4" s="257">
        <v>0.02</v>
      </c>
      <c r="O4" s="257">
        <v>0.02</v>
      </c>
      <c r="P4" s="221"/>
      <c r="Q4" s="221"/>
      <c r="R4" s="221"/>
      <c r="S4" s="221"/>
      <c r="T4" s="221"/>
      <c r="U4" s="221"/>
      <c r="V4" s="221"/>
      <c r="W4" s="221"/>
      <c r="X4" s="221"/>
      <c r="Y4" s="221"/>
      <c r="Z4" s="221"/>
    </row>
    <row r="5" ht="13.5" customHeight="1">
      <c r="A5" s="221"/>
      <c r="B5" s="221"/>
      <c r="C5" s="258"/>
      <c r="D5" s="258"/>
      <c r="E5" s="258"/>
      <c r="F5" s="258"/>
      <c r="G5" s="221"/>
      <c r="H5" s="221"/>
      <c r="I5" s="221"/>
      <c r="J5" s="258"/>
      <c r="K5" s="258"/>
      <c r="L5" s="258"/>
      <c r="M5" s="258"/>
      <c r="N5" s="258"/>
      <c r="O5" s="258"/>
      <c r="P5" s="221"/>
      <c r="Q5" s="221"/>
      <c r="R5" s="221"/>
      <c r="S5" s="221"/>
      <c r="T5" s="221"/>
      <c r="U5" s="221"/>
      <c r="V5" s="221"/>
      <c r="W5" s="221"/>
      <c r="X5" s="221"/>
      <c r="Y5" s="221"/>
      <c r="Z5" s="221"/>
    </row>
    <row r="6" ht="13.5" customHeight="1">
      <c r="A6" s="221"/>
      <c r="B6" s="258"/>
      <c r="C6" s="258"/>
      <c r="D6" s="258"/>
      <c r="E6" s="259" t="s">
        <v>235</v>
      </c>
      <c r="F6" s="260"/>
      <c r="G6" s="261" t="s">
        <v>236</v>
      </c>
      <c r="H6" s="262"/>
      <c r="I6" s="262"/>
      <c r="J6" s="262"/>
      <c r="K6" s="262"/>
      <c r="L6" s="262"/>
      <c r="M6" s="262"/>
      <c r="N6" s="263"/>
      <c r="O6" s="264"/>
      <c r="P6" s="221"/>
      <c r="Q6" s="221"/>
      <c r="R6" s="221"/>
      <c r="S6" s="221"/>
      <c r="T6" s="221"/>
      <c r="U6" s="221"/>
      <c r="V6" s="221"/>
      <c r="W6" s="221"/>
      <c r="X6" s="221"/>
      <c r="Y6" s="221"/>
      <c r="Z6" s="221"/>
    </row>
    <row r="7" ht="13.5" customHeight="1">
      <c r="A7" s="221"/>
      <c r="B7" s="221"/>
      <c r="C7" s="221"/>
      <c r="D7" s="221"/>
      <c r="E7" s="221"/>
      <c r="F7" s="221"/>
      <c r="G7" s="221"/>
      <c r="H7" s="221"/>
      <c r="I7" s="221"/>
      <c r="J7" s="221"/>
      <c r="K7" s="221"/>
      <c r="L7" s="221"/>
      <c r="M7" s="221"/>
      <c r="N7" s="221"/>
      <c r="O7" s="221"/>
      <c r="P7" s="221"/>
      <c r="Q7" s="221"/>
      <c r="R7" s="221"/>
      <c r="S7" s="221"/>
      <c r="T7" s="221"/>
      <c r="U7" s="221"/>
      <c r="V7" s="221"/>
      <c r="W7" s="221"/>
      <c r="X7" s="221"/>
      <c r="Y7" s="221"/>
      <c r="Z7" s="221"/>
    </row>
    <row r="8" ht="13.5" customHeight="1">
      <c r="A8" s="221"/>
      <c r="B8" s="221" t="s">
        <v>202</v>
      </c>
      <c r="C8" s="221"/>
      <c r="D8" s="221"/>
      <c r="E8" s="221">
        <v>0.0</v>
      </c>
      <c r="F8" s="221">
        <v>0.0</v>
      </c>
      <c r="G8" s="230">
        <f>YOC!H5</f>
        <v>1312500</v>
      </c>
      <c r="H8" s="227">
        <f t="shared" ref="H8:O8" si="2">G8*(1+H$4)</f>
        <v>1338750</v>
      </c>
      <c r="I8" s="227">
        <f t="shared" si="2"/>
        <v>1365525</v>
      </c>
      <c r="J8" s="227">
        <f t="shared" si="2"/>
        <v>1392835.5</v>
      </c>
      <c r="K8" s="227">
        <f t="shared" si="2"/>
        <v>1420692.21</v>
      </c>
      <c r="L8" s="227">
        <f t="shared" si="2"/>
        <v>1449106.054</v>
      </c>
      <c r="M8" s="227">
        <f t="shared" si="2"/>
        <v>1478088.175</v>
      </c>
      <c r="N8" s="227">
        <f t="shared" si="2"/>
        <v>1507649.939</v>
      </c>
      <c r="O8" s="227">
        <f t="shared" si="2"/>
        <v>1537802.938</v>
      </c>
      <c r="P8" s="221"/>
      <c r="Q8" s="221"/>
      <c r="R8" s="221"/>
      <c r="S8" s="221"/>
      <c r="T8" s="221"/>
      <c r="U8" s="221"/>
      <c r="V8" s="221"/>
      <c r="W8" s="221"/>
      <c r="X8" s="221"/>
      <c r="Y8" s="221"/>
      <c r="Z8" s="221"/>
    </row>
    <row r="9" ht="13.5" customHeight="1">
      <c r="A9" s="221"/>
      <c r="B9" s="221" t="s">
        <v>203</v>
      </c>
      <c r="C9" s="221"/>
      <c r="D9" s="221"/>
      <c r="E9" s="221">
        <v>0.0</v>
      </c>
      <c r="F9" s="221">
        <v>0.0</v>
      </c>
      <c r="G9" s="230">
        <f>YOC!H6</f>
        <v>11375000</v>
      </c>
      <c r="H9" s="227">
        <f t="shared" ref="H9:O9" si="3">G9*(1+H$4)</f>
        <v>11602500</v>
      </c>
      <c r="I9" s="227">
        <f t="shared" si="3"/>
        <v>11834550</v>
      </c>
      <c r="J9" s="227">
        <f t="shared" si="3"/>
        <v>12071241</v>
      </c>
      <c r="K9" s="227">
        <f t="shared" si="3"/>
        <v>12312665.82</v>
      </c>
      <c r="L9" s="227">
        <f t="shared" si="3"/>
        <v>12558919.14</v>
      </c>
      <c r="M9" s="227">
        <f t="shared" si="3"/>
        <v>12810097.52</v>
      </c>
      <c r="N9" s="227">
        <f t="shared" si="3"/>
        <v>13066299.47</v>
      </c>
      <c r="O9" s="227">
        <f t="shared" si="3"/>
        <v>13327625.46</v>
      </c>
      <c r="P9" s="221"/>
      <c r="Q9" s="221"/>
      <c r="R9" s="221"/>
      <c r="S9" s="221"/>
      <c r="T9" s="221"/>
      <c r="U9" s="221"/>
      <c r="V9" s="221"/>
      <c r="W9" s="221"/>
      <c r="X9" s="221"/>
      <c r="Y9" s="221"/>
      <c r="Z9" s="221"/>
    </row>
    <row r="10" ht="13.5" customHeight="1">
      <c r="A10" s="221"/>
      <c r="B10" s="221" t="s">
        <v>204</v>
      </c>
      <c r="C10" s="221"/>
      <c r="D10" s="221"/>
      <c r="E10" s="221">
        <v>0.0</v>
      </c>
      <c r="F10" s="221">
        <v>0.0</v>
      </c>
      <c r="G10" s="230">
        <f>YOC!H7</f>
        <v>3500000</v>
      </c>
      <c r="H10" s="227">
        <f t="shared" ref="H10:O10" si="4">G10*(1+H$4)</f>
        <v>3570000</v>
      </c>
      <c r="I10" s="227">
        <f t="shared" si="4"/>
        <v>3641400</v>
      </c>
      <c r="J10" s="227">
        <f t="shared" si="4"/>
        <v>3714228</v>
      </c>
      <c r="K10" s="227">
        <f t="shared" si="4"/>
        <v>3788512.56</v>
      </c>
      <c r="L10" s="227">
        <f t="shared" si="4"/>
        <v>3864282.811</v>
      </c>
      <c r="M10" s="227">
        <f t="shared" si="4"/>
        <v>3941568.467</v>
      </c>
      <c r="N10" s="227">
        <f t="shared" si="4"/>
        <v>4020399.837</v>
      </c>
      <c r="O10" s="227">
        <f t="shared" si="4"/>
        <v>4100807.834</v>
      </c>
      <c r="P10" s="221"/>
      <c r="Q10" s="221"/>
      <c r="R10" s="221"/>
      <c r="S10" s="221"/>
      <c r="T10" s="221"/>
      <c r="U10" s="221"/>
      <c r="V10" s="221"/>
      <c r="W10" s="221"/>
      <c r="X10" s="221"/>
      <c r="Y10" s="221"/>
      <c r="Z10" s="221"/>
    </row>
    <row r="11" ht="13.5" customHeight="1">
      <c r="A11" s="221"/>
      <c r="B11" s="221" t="s">
        <v>205</v>
      </c>
      <c r="C11" s="221"/>
      <c r="D11" s="221"/>
      <c r="E11" s="221">
        <v>0.0</v>
      </c>
      <c r="F11" s="221">
        <v>0.0</v>
      </c>
      <c r="G11" s="230">
        <f>YOC!H8</f>
        <v>1312500</v>
      </c>
      <c r="H11" s="227">
        <f t="shared" ref="H11:O11" si="5">G11*(1+H$4)</f>
        <v>1338750</v>
      </c>
      <c r="I11" s="227">
        <f t="shared" si="5"/>
        <v>1365525</v>
      </c>
      <c r="J11" s="227">
        <f t="shared" si="5"/>
        <v>1392835.5</v>
      </c>
      <c r="K11" s="227">
        <f t="shared" si="5"/>
        <v>1420692.21</v>
      </c>
      <c r="L11" s="227">
        <f t="shared" si="5"/>
        <v>1449106.054</v>
      </c>
      <c r="M11" s="227">
        <f t="shared" si="5"/>
        <v>1478088.175</v>
      </c>
      <c r="N11" s="227">
        <f t="shared" si="5"/>
        <v>1507649.939</v>
      </c>
      <c r="O11" s="227">
        <f t="shared" si="5"/>
        <v>1537802.938</v>
      </c>
      <c r="P11" s="221"/>
      <c r="Q11" s="221"/>
      <c r="R11" s="221"/>
      <c r="S11" s="221"/>
      <c r="T11" s="221"/>
      <c r="U11" s="221"/>
      <c r="V11" s="221"/>
      <c r="W11" s="221"/>
      <c r="X11" s="221"/>
      <c r="Y11" s="221"/>
      <c r="Z11" s="221"/>
    </row>
    <row r="12" ht="13.5" customHeight="1">
      <c r="A12" s="221"/>
      <c r="B12" s="221" t="s">
        <v>206</v>
      </c>
      <c r="C12" s="221"/>
      <c r="D12" s="221"/>
      <c r="E12" s="221">
        <v>0.0</v>
      </c>
      <c r="F12" s="221">
        <v>0.0</v>
      </c>
      <c r="G12" s="230">
        <f>YOC!H9</f>
        <v>1312500</v>
      </c>
      <c r="H12" s="227">
        <f t="shared" ref="H12:O12" si="6">G12*(1+H$4)</f>
        <v>1338750</v>
      </c>
      <c r="I12" s="227">
        <f t="shared" si="6"/>
        <v>1365525</v>
      </c>
      <c r="J12" s="227">
        <f t="shared" si="6"/>
        <v>1392835.5</v>
      </c>
      <c r="K12" s="227">
        <f t="shared" si="6"/>
        <v>1420692.21</v>
      </c>
      <c r="L12" s="227">
        <f t="shared" si="6"/>
        <v>1449106.054</v>
      </c>
      <c r="M12" s="227">
        <f t="shared" si="6"/>
        <v>1478088.175</v>
      </c>
      <c r="N12" s="227">
        <f t="shared" si="6"/>
        <v>1507649.939</v>
      </c>
      <c r="O12" s="227">
        <f t="shared" si="6"/>
        <v>1537802.938</v>
      </c>
      <c r="P12" s="221"/>
      <c r="Q12" s="221"/>
      <c r="R12" s="221"/>
      <c r="S12" s="221"/>
      <c r="T12" s="221"/>
      <c r="U12" s="221"/>
      <c r="V12" s="221"/>
      <c r="W12" s="221"/>
      <c r="X12" s="221"/>
      <c r="Y12" s="221"/>
      <c r="Z12" s="221"/>
    </row>
    <row r="13" ht="13.5" customHeight="1">
      <c r="A13" s="221"/>
      <c r="B13" s="221" t="s">
        <v>207</v>
      </c>
      <c r="C13" s="221"/>
      <c r="D13" s="221"/>
      <c r="E13" s="221">
        <v>0.0</v>
      </c>
      <c r="F13" s="221">
        <v>0.0</v>
      </c>
      <c r="G13" s="230">
        <f>YOC!H10</f>
        <v>1312500</v>
      </c>
      <c r="H13" s="227">
        <f t="shared" ref="H13:O13" si="7">G13*(1+H$4)</f>
        <v>1338750</v>
      </c>
      <c r="I13" s="227">
        <f t="shared" si="7"/>
        <v>1365525</v>
      </c>
      <c r="J13" s="227">
        <f t="shared" si="7"/>
        <v>1392835.5</v>
      </c>
      <c r="K13" s="227">
        <f t="shared" si="7"/>
        <v>1420692.21</v>
      </c>
      <c r="L13" s="227">
        <f t="shared" si="7"/>
        <v>1449106.054</v>
      </c>
      <c r="M13" s="227">
        <f t="shared" si="7"/>
        <v>1478088.175</v>
      </c>
      <c r="N13" s="227">
        <f t="shared" si="7"/>
        <v>1507649.939</v>
      </c>
      <c r="O13" s="227">
        <f t="shared" si="7"/>
        <v>1537802.938</v>
      </c>
      <c r="P13" s="221"/>
      <c r="Q13" s="221"/>
      <c r="R13" s="221"/>
      <c r="S13" s="221"/>
      <c r="T13" s="221"/>
      <c r="U13" s="221"/>
      <c r="V13" s="221"/>
      <c r="W13" s="221"/>
      <c r="X13" s="221"/>
      <c r="Y13" s="221"/>
      <c r="Z13" s="221"/>
    </row>
    <row r="14" ht="13.5" customHeight="1">
      <c r="A14" s="221"/>
      <c r="B14" s="221" t="s">
        <v>237</v>
      </c>
      <c r="C14" s="221"/>
      <c r="D14" s="221"/>
      <c r="E14" s="221"/>
      <c r="F14" s="221"/>
      <c r="G14" s="227"/>
      <c r="H14" s="227">
        <f t="shared" ref="H14:O14" si="8">H19-G19</f>
        <v>-107843.75</v>
      </c>
      <c r="I14" s="227">
        <f t="shared" si="8"/>
        <v>-110000.625</v>
      </c>
      <c r="J14" s="227">
        <f t="shared" si="8"/>
        <v>-112200.6375</v>
      </c>
      <c r="K14" s="227">
        <f t="shared" si="8"/>
        <v>-114444.6503</v>
      </c>
      <c r="L14" s="227">
        <f t="shared" si="8"/>
        <v>-116733.5433</v>
      </c>
      <c r="M14" s="227">
        <f t="shared" si="8"/>
        <v>-119068.2141</v>
      </c>
      <c r="N14" s="227">
        <f t="shared" si="8"/>
        <v>-121449.5784</v>
      </c>
      <c r="O14" s="227">
        <f t="shared" si="8"/>
        <v>-123878.57</v>
      </c>
      <c r="P14" s="221"/>
      <c r="Q14" s="221"/>
      <c r="R14" s="221"/>
      <c r="S14" s="221"/>
      <c r="T14" s="221"/>
      <c r="U14" s="221"/>
      <c r="V14" s="221"/>
      <c r="W14" s="221"/>
      <c r="X14" s="221"/>
      <c r="Y14" s="221"/>
      <c r="Z14" s="221"/>
    </row>
    <row r="15" ht="13.5" customHeight="1">
      <c r="A15" s="221"/>
      <c r="B15" s="221" t="s">
        <v>209</v>
      </c>
      <c r="C15" s="265">
        <f>YOC!C13</f>
        <v>0.15</v>
      </c>
      <c r="D15" s="221"/>
      <c r="E15" s="221"/>
      <c r="F15" s="221"/>
      <c r="G15" s="227">
        <f t="shared" ref="G15:O15" si="9">SUM(G8:G13)*-$C$15</f>
        <v>-3018750</v>
      </c>
      <c r="H15" s="227">
        <f t="shared" si="9"/>
        <v>-3079125</v>
      </c>
      <c r="I15" s="227">
        <f t="shared" si="9"/>
        <v>-3140707.5</v>
      </c>
      <c r="J15" s="227">
        <f t="shared" si="9"/>
        <v>-3203521.65</v>
      </c>
      <c r="K15" s="227">
        <f t="shared" si="9"/>
        <v>-3267592.083</v>
      </c>
      <c r="L15" s="227">
        <f t="shared" si="9"/>
        <v>-3332943.925</v>
      </c>
      <c r="M15" s="227">
        <f t="shared" si="9"/>
        <v>-3399602.803</v>
      </c>
      <c r="N15" s="227">
        <f t="shared" si="9"/>
        <v>-3467594.859</v>
      </c>
      <c r="O15" s="227">
        <f t="shared" si="9"/>
        <v>-3536946.756</v>
      </c>
      <c r="P15" s="221"/>
      <c r="Q15" s="221"/>
      <c r="R15" s="221"/>
      <c r="S15" s="221"/>
      <c r="T15" s="221"/>
      <c r="U15" s="221"/>
      <c r="V15" s="221"/>
      <c r="W15" s="221"/>
      <c r="X15" s="221"/>
      <c r="Y15" s="221"/>
      <c r="Z15" s="221"/>
    </row>
    <row r="16" ht="13.5" customHeight="1">
      <c r="A16" s="221"/>
      <c r="B16" s="234" t="s">
        <v>210</v>
      </c>
      <c r="C16" s="266"/>
      <c r="D16" s="234"/>
      <c r="E16" s="234"/>
      <c r="F16" s="234"/>
      <c r="G16" s="267">
        <f t="shared" ref="G16:O16" si="10">SUM(G8:G15)</f>
        <v>17106250</v>
      </c>
      <c r="H16" s="267">
        <f t="shared" si="10"/>
        <v>17340531.25</v>
      </c>
      <c r="I16" s="267">
        <f t="shared" si="10"/>
        <v>17687341.88</v>
      </c>
      <c r="J16" s="267">
        <f t="shared" si="10"/>
        <v>18041088.71</v>
      </c>
      <c r="K16" s="267">
        <f t="shared" si="10"/>
        <v>18401910.49</v>
      </c>
      <c r="L16" s="267">
        <f t="shared" si="10"/>
        <v>18769948.7</v>
      </c>
      <c r="M16" s="267">
        <f t="shared" si="10"/>
        <v>19145347.67</v>
      </c>
      <c r="N16" s="267">
        <f t="shared" si="10"/>
        <v>19528254.62</v>
      </c>
      <c r="O16" s="267">
        <f t="shared" si="10"/>
        <v>19918819.72</v>
      </c>
      <c r="P16" s="221"/>
      <c r="Q16" s="221"/>
      <c r="R16" s="221"/>
      <c r="S16" s="221"/>
      <c r="T16" s="221"/>
      <c r="U16" s="221"/>
      <c r="V16" s="221"/>
      <c r="W16" s="221"/>
      <c r="X16" s="221"/>
      <c r="Y16" s="221"/>
      <c r="Z16" s="221"/>
    </row>
    <row r="17" ht="13.5" customHeight="1">
      <c r="A17" s="221"/>
      <c r="B17" s="221" t="s">
        <v>211</v>
      </c>
      <c r="C17" s="268">
        <f>YOC!H15</f>
        <v>-241074.9927</v>
      </c>
      <c r="D17" s="221"/>
      <c r="E17" s="221"/>
      <c r="F17" s="221"/>
      <c r="G17" s="227">
        <f>$C$17</f>
        <v>-241074.9927</v>
      </c>
      <c r="H17" s="227">
        <f t="shared" ref="H17:O17" si="11">G17*(1+H4)</f>
        <v>-245896.4926</v>
      </c>
      <c r="I17" s="227">
        <f t="shared" si="11"/>
        <v>-250814.4224</v>
      </c>
      <c r="J17" s="227">
        <f t="shared" si="11"/>
        <v>-255830.7109</v>
      </c>
      <c r="K17" s="227">
        <f t="shared" si="11"/>
        <v>-260947.3251</v>
      </c>
      <c r="L17" s="227">
        <f t="shared" si="11"/>
        <v>-266166.2716</v>
      </c>
      <c r="M17" s="227">
        <f t="shared" si="11"/>
        <v>-271489.597</v>
      </c>
      <c r="N17" s="227">
        <f t="shared" si="11"/>
        <v>-276919.3889</v>
      </c>
      <c r="O17" s="227">
        <f t="shared" si="11"/>
        <v>-282457.7767</v>
      </c>
      <c r="P17" s="221"/>
      <c r="Q17" s="221"/>
      <c r="R17" s="221"/>
      <c r="S17" s="221"/>
      <c r="T17" s="221"/>
      <c r="U17" s="221"/>
      <c r="V17" s="221"/>
      <c r="W17" s="221"/>
      <c r="X17" s="221"/>
      <c r="Y17" s="221"/>
      <c r="Z17" s="221"/>
    </row>
    <row r="18" ht="13.5" customHeight="1">
      <c r="A18" s="221"/>
      <c r="B18" s="221" t="s">
        <v>212</v>
      </c>
      <c r="C18" s="265">
        <f>YOC!C16</f>
        <v>0.03</v>
      </c>
      <c r="D18" s="221"/>
      <c r="E18" s="221"/>
      <c r="F18" s="221"/>
      <c r="G18" s="227">
        <f t="shared" ref="G18:O18" si="12">G16*-$C$18</f>
        <v>-513187.5</v>
      </c>
      <c r="H18" s="227">
        <f t="shared" si="12"/>
        <v>-520215.9375</v>
      </c>
      <c r="I18" s="227">
        <f t="shared" si="12"/>
        <v>-530620.2563</v>
      </c>
      <c r="J18" s="227">
        <f t="shared" si="12"/>
        <v>-541232.6614</v>
      </c>
      <c r="K18" s="227">
        <f t="shared" si="12"/>
        <v>-552057.3146</v>
      </c>
      <c r="L18" s="227">
        <f t="shared" si="12"/>
        <v>-563098.4609</v>
      </c>
      <c r="M18" s="227">
        <f t="shared" si="12"/>
        <v>-574360.4301</v>
      </c>
      <c r="N18" s="227">
        <f t="shared" si="12"/>
        <v>-585847.6387</v>
      </c>
      <c r="O18" s="227">
        <f t="shared" si="12"/>
        <v>-597564.5915</v>
      </c>
      <c r="P18" s="221"/>
      <c r="Q18" s="221"/>
      <c r="R18" s="221"/>
      <c r="S18" s="221"/>
      <c r="T18" s="221"/>
      <c r="U18" s="221"/>
      <c r="V18" s="221"/>
      <c r="W18" s="221"/>
      <c r="X18" s="221"/>
      <c r="Y18" s="221"/>
      <c r="Z18" s="221"/>
    </row>
    <row r="19" ht="13.5" customHeight="1">
      <c r="A19" s="221"/>
      <c r="B19" s="221" t="s">
        <v>213</v>
      </c>
      <c r="C19" s="265">
        <f>YOC!C17</f>
        <v>0.25</v>
      </c>
      <c r="D19" s="221"/>
      <c r="E19" s="221"/>
      <c r="F19" s="221"/>
      <c r="G19" s="227">
        <f t="shared" ref="G19:O19" si="13">G24*-$C$19</f>
        <v>-5392187.5</v>
      </c>
      <c r="H19" s="227">
        <f t="shared" si="13"/>
        <v>-5500031.25</v>
      </c>
      <c r="I19" s="227">
        <f t="shared" si="13"/>
        <v>-5610031.875</v>
      </c>
      <c r="J19" s="227">
        <f t="shared" si="13"/>
        <v>-5722232.513</v>
      </c>
      <c r="K19" s="227">
        <f t="shared" si="13"/>
        <v>-5836677.163</v>
      </c>
      <c r="L19" s="227">
        <f t="shared" si="13"/>
        <v>-5953410.706</v>
      </c>
      <c r="M19" s="227">
        <f t="shared" si="13"/>
        <v>-6072478.92</v>
      </c>
      <c r="N19" s="227">
        <f t="shared" si="13"/>
        <v>-6193928.499</v>
      </c>
      <c r="O19" s="227">
        <f t="shared" si="13"/>
        <v>-6317807.068</v>
      </c>
      <c r="P19" s="221"/>
      <c r="Q19" s="221"/>
      <c r="R19" s="221"/>
      <c r="S19" s="221"/>
      <c r="T19" s="221"/>
      <c r="U19" s="221"/>
      <c r="V19" s="221"/>
      <c r="W19" s="221"/>
      <c r="X19" s="221"/>
      <c r="Y19" s="221"/>
      <c r="Z19" s="221"/>
    </row>
    <row r="20" ht="13.5" customHeight="1">
      <c r="A20" s="221"/>
      <c r="B20" s="234" t="s">
        <v>238</v>
      </c>
      <c r="C20" s="234"/>
      <c r="D20" s="234"/>
      <c r="E20" s="234"/>
      <c r="F20" s="234"/>
      <c r="G20" s="267">
        <f t="shared" ref="G20:O20" si="14">SUM(G16:G19)</f>
        <v>10959800.01</v>
      </c>
      <c r="H20" s="267">
        <f t="shared" si="14"/>
        <v>11074387.57</v>
      </c>
      <c r="I20" s="267">
        <f t="shared" si="14"/>
        <v>11295875.32</v>
      </c>
      <c r="J20" s="267">
        <f t="shared" si="14"/>
        <v>11521792.83</v>
      </c>
      <c r="K20" s="267">
        <f t="shared" si="14"/>
        <v>11752228.68</v>
      </c>
      <c r="L20" s="267">
        <f t="shared" si="14"/>
        <v>11987273.26</v>
      </c>
      <c r="M20" s="267">
        <f t="shared" si="14"/>
        <v>12227018.72</v>
      </c>
      <c r="N20" s="267">
        <f t="shared" si="14"/>
        <v>12471559.1</v>
      </c>
      <c r="O20" s="267">
        <f t="shared" si="14"/>
        <v>12720990.28</v>
      </c>
      <c r="P20" s="221"/>
      <c r="Q20" s="221"/>
      <c r="R20" s="221"/>
      <c r="S20" s="221"/>
      <c r="T20" s="221"/>
      <c r="U20" s="221"/>
      <c r="V20" s="221"/>
      <c r="W20" s="221"/>
      <c r="X20" s="221"/>
      <c r="Y20" s="221"/>
      <c r="Z20" s="221"/>
    </row>
    <row r="21" ht="13.5" customHeight="1">
      <c r="A21" s="221"/>
      <c r="B21" s="221" t="s">
        <v>239</v>
      </c>
      <c r="C21" s="237">
        <v>0.04</v>
      </c>
      <c r="D21" s="221"/>
      <c r="E21" s="221"/>
      <c r="F21" s="221"/>
      <c r="G21" s="227">
        <f>YOC!$H$37*-$C$21</f>
        <v>-2082798.96</v>
      </c>
      <c r="H21" s="227">
        <f>YOC!$H$37*-$C$21</f>
        <v>-2082798.96</v>
      </c>
      <c r="I21" s="227">
        <f>YOC!$H$37*-$C$21</f>
        <v>-2082798.96</v>
      </c>
      <c r="J21" s="227">
        <f>YOC!$H$37*-$C$21</f>
        <v>-2082798.96</v>
      </c>
      <c r="K21" s="227">
        <f>YOC!$H$37*-$C$21</f>
        <v>-2082798.96</v>
      </c>
      <c r="L21" s="227">
        <f>YOC!$H$37*-$C$21</f>
        <v>-2082798.96</v>
      </c>
      <c r="M21" s="227">
        <f>YOC!$H$37*-$C$21</f>
        <v>-2082798.96</v>
      </c>
      <c r="N21" s="227">
        <f>YOC!$H$37*-$C$21</f>
        <v>-2082798.96</v>
      </c>
      <c r="O21" s="227">
        <f>YOC!$H$37*-$C$21</f>
        <v>-2082798.96</v>
      </c>
      <c r="P21" s="221"/>
      <c r="Q21" s="221"/>
      <c r="R21" s="221"/>
      <c r="S21" s="221"/>
      <c r="T21" s="221"/>
      <c r="U21" s="221"/>
      <c r="V21" s="221"/>
      <c r="W21" s="221"/>
      <c r="X21" s="221"/>
      <c r="Y21" s="221"/>
      <c r="Z21" s="221"/>
    </row>
    <row r="22" ht="13.5" customHeight="1">
      <c r="A22" s="221"/>
      <c r="B22" s="234" t="s">
        <v>240</v>
      </c>
      <c r="C22" s="234"/>
      <c r="D22" s="234"/>
      <c r="E22" s="234"/>
      <c r="F22" s="234"/>
      <c r="G22" s="267">
        <f t="shared" ref="G22:O22" si="15">SUM(G20:G21)</f>
        <v>8877001.047</v>
      </c>
      <c r="H22" s="267">
        <f t="shared" si="15"/>
        <v>8991588.61</v>
      </c>
      <c r="I22" s="267">
        <f t="shared" si="15"/>
        <v>9213076.361</v>
      </c>
      <c r="J22" s="267">
        <f t="shared" si="15"/>
        <v>9438993.868</v>
      </c>
      <c r="K22" s="267">
        <f t="shared" si="15"/>
        <v>9669429.724</v>
      </c>
      <c r="L22" s="267">
        <f t="shared" si="15"/>
        <v>9904474.298</v>
      </c>
      <c r="M22" s="267">
        <f t="shared" si="15"/>
        <v>10144219.76</v>
      </c>
      <c r="N22" s="267">
        <f t="shared" si="15"/>
        <v>10388760.14</v>
      </c>
      <c r="O22" s="267">
        <f t="shared" si="15"/>
        <v>10638191.32</v>
      </c>
      <c r="P22" s="221"/>
      <c r="Q22" s="221"/>
      <c r="R22" s="221"/>
      <c r="S22" s="221"/>
      <c r="T22" s="221"/>
      <c r="U22" s="221"/>
      <c r="V22" s="221"/>
      <c r="W22" s="221"/>
      <c r="X22" s="221"/>
      <c r="Y22" s="221"/>
      <c r="Z22" s="221"/>
    </row>
    <row r="23" ht="13.5" customHeight="1">
      <c r="A23" s="221"/>
      <c r="B23" s="221"/>
      <c r="C23" s="221"/>
      <c r="D23" s="221"/>
      <c r="E23" s="221"/>
      <c r="F23" s="221"/>
      <c r="G23" s="227"/>
      <c r="H23" s="227"/>
      <c r="I23" s="227"/>
      <c r="J23" s="227"/>
      <c r="K23" s="227"/>
      <c r="L23" s="227"/>
      <c r="M23" s="227"/>
      <c r="N23" s="227"/>
      <c r="O23" s="227"/>
      <c r="P23" s="221"/>
      <c r="Q23" s="221"/>
      <c r="R23" s="221"/>
      <c r="S23" s="221"/>
      <c r="T23" s="221"/>
      <c r="U23" s="221"/>
      <c r="V23" s="221"/>
      <c r="W23" s="221"/>
      <c r="X23" s="221"/>
      <c r="Y23" s="221"/>
      <c r="Z23" s="221"/>
    </row>
    <row r="24" ht="13.5" customHeight="1">
      <c r="A24" s="221"/>
      <c r="B24" s="221"/>
      <c r="C24" s="221"/>
      <c r="D24" s="221"/>
      <c r="E24" s="221"/>
      <c r="F24" s="221"/>
      <c r="G24" s="226">
        <v>2.156875E7</v>
      </c>
      <c r="H24" s="226">
        <v>2.2000125E7</v>
      </c>
      <c r="I24" s="226">
        <v>2.24401275E7</v>
      </c>
      <c r="J24" s="226">
        <v>2.288893005E7</v>
      </c>
      <c r="K24" s="226">
        <v>2.3346708651E7</v>
      </c>
      <c r="L24" s="226">
        <v>2.381364282402E7</v>
      </c>
      <c r="M24" s="226">
        <v>2.4289915680500403E7</v>
      </c>
      <c r="N24" s="226">
        <v>2.4775713994110413E7</v>
      </c>
      <c r="O24" s="226">
        <v>2.527122827399262E7</v>
      </c>
      <c r="P24" s="221"/>
      <c r="Q24" s="221"/>
      <c r="R24" s="221"/>
      <c r="S24" s="221"/>
      <c r="T24" s="221"/>
      <c r="U24" s="221"/>
      <c r="V24" s="221"/>
      <c r="W24" s="221"/>
      <c r="X24" s="221"/>
      <c r="Y24" s="221"/>
      <c r="Z24" s="221"/>
    </row>
    <row r="25" ht="13.5" customHeight="1">
      <c r="A25" s="221"/>
      <c r="B25" s="221"/>
      <c r="C25" s="221"/>
      <c r="D25" s="221"/>
      <c r="E25" s="221"/>
      <c r="F25" s="221"/>
      <c r="G25" s="221"/>
      <c r="H25" s="221"/>
      <c r="I25" s="221"/>
      <c r="J25" s="221"/>
      <c r="K25" s="221"/>
      <c r="L25" s="221"/>
      <c r="M25" s="221"/>
      <c r="N25" s="221"/>
      <c r="O25" s="221"/>
      <c r="P25" s="221"/>
      <c r="Q25" s="221"/>
      <c r="R25" s="221"/>
      <c r="S25" s="221"/>
      <c r="T25" s="221"/>
      <c r="U25" s="221"/>
      <c r="V25" s="221"/>
      <c r="W25" s="221"/>
      <c r="X25" s="221"/>
      <c r="Y25" s="221"/>
      <c r="Z25" s="221"/>
    </row>
    <row r="26" ht="13.5" customHeight="1">
      <c r="A26" s="221"/>
      <c r="B26" s="269" t="s">
        <v>241</v>
      </c>
      <c r="C26" s="269"/>
      <c r="D26" s="269"/>
      <c r="E26" s="269"/>
      <c r="F26" s="270"/>
      <c r="G26" s="270">
        <f t="shared" ref="G26:O26" si="16">G20/$D$32</f>
        <v>0.1052410743</v>
      </c>
      <c r="H26" s="270">
        <f t="shared" si="16"/>
        <v>0.1063413972</v>
      </c>
      <c r="I26" s="270">
        <f t="shared" si="16"/>
        <v>0.1084682251</v>
      </c>
      <c r="J26" s="270">
        <f t="shared" si="16"/>
        <v>0.1106375896</v>
      </c>
      <c r="K26" s="270">
        <f t="shared" si="16"/>
        <v>0.1128503414</v>
      </c>
      <c r="L26" s="270">
        <f t="shared" si="16"/>
        <v>0.1151073482</v>
      </c>
      <c r="M26" s="270">
        <f t="shared" si="16"/>
        <v>0.1174094952</v>
      </c>
      <c r="N26" s="270">
        <f t="shared" si="16"/>
        <v>0.1197576851</v>
      </c>
      <c r="O26" s="270">
        <f t="shared" si="16"/>
        <v>0.1221528388</v>
      </c>
      <c r="P26" s="221"/>
      <c r="Q26" s="221"/>
      <c r="R26" s="221"/>
      <c r="S26" s="221"/>
      <c r="T26" s="221"/>
      <c r="U26" s="221"/>
      <c r="V26" s="221"/>
      <c r="W26" s="221"/>
      <c r="X26" s="221"/>
      <c r="Y26" s="221"/>
      <c r="Z26" s="221"/>
    </row>
    <row r="27" ht="13.5" customHeight="1">
      <c r="A27" s="221"/>
      <c r="B27" s="269" t="s">
        <v>242</v>
      </c>
      <c r="C27" s="269"/>
      <c r="D27" s="269"/>
      <c r="E27" s="269"/>
      <c r="F27" s="270"/>
      <c r="G27" s="270">
        <f t="shared" ref="G27:O27" si="17">G22/$D$32</f>
        <v>0.08524107432</v>
      </c>
      <c r="H27" s="270">
        <f t="shared" si="17"/>
        <v>0.08634139715</v>
      </c>
      <c r="I27" s="270">
        <f t="shared" si="17"/>
        <v>0.0884682251</v>
      </c>
      <c r="J27" s="270">
        <f t="shared" si="17"/>
        <v>0.0906375896</v>
      </c>
      <c r="K27" s="270">
        <f t="shared" si="17"/>
        <v>0.09285034139</v>
      </c>
      <c r="L27" s="270">
        <f t="shared" si="17"/>
        <v>0.09510734822</v>
      </c>
      <c r="M27" s="270">
        <f t="shared" si="17"/>
        <v>0.09740949518</v>
      </c>
      <c r="N27" s="270">
        <f t="shared" si="17"/>
        <v>0.09975768509</v>
      </c>
      <c r="O27" s="270">
        <f t="shared" si="17"/>
        <v>0.1021528388</v>
      </c>
      <c r="P27" s="221"/>
      <c r="Q27" s="221"/>
      <c r="R27" s="221"/>
      <c r="S27" s="221"/>
      <c r="T27" s="221"/>
      <c r="U27" s="221"/>
      <c r="V27" s="221"/>
      <c r="W27" s="221"/>
      <c r="X27" s="221"/>
      <c r="Y27" s="221"/>
      <c r="Z27" s="221"/>
    </row>
    <row r="28" ht="13.5" customHeight="1">
      <c r="A28" s="221"/>
      <c r="B28" s="221"/>
      <c r="C28" s="221"/>
      <c r="D28" s="221"/>
      <c r="E28" s="221"/>
      <c r="F28" s="221"/>
      <c r="G28" s="221"/>
      <c r="H28" s="221"/>
      <c r="I28" s="221"/>
      <c r="J28" s="221"/>
      <c r="K28" s="221"/>
      <c r="L28" s="221"/>
      <c r="M28" s="221"/>
      <c r="N28" s="221"/>
      <c r="O28" s="221"/>
      <c r="P28" s="221"/>
      <c r="Q28" s="221"/>
      <c r="R28" s="221"/>
      <c r="S28" s="221"/>
      <c r="T28" s="221"/>
      <c r="U28" s="221"/>
      <c r="V28" s="221"/>
      <c r="W28" s="221"/>
      <c r="X28" s="221"/>
      <c r="Y28" s="221"/>
      <c r="Z28" s="221"/>
    </row>
    <row r="29" ht="13.5" customHeight="1">
      <c r="A29" s="221"/>
      <c r="B29" s="253"/>
      <c r="C29" s="253"/>
      <c r="D29" s="253"/>
      <c r="E29" s="253"/>
      <c r="F29" s="253"/>
      <c r="G29" s="253"/>
      <c r="H29" s="253"/>
      <c r="I29" s="253"/>
      <c r="J29" s="253"/>
      <c r="K29" s="253"/>
      <c r="L29" s="253"/>
      <c r="M29" s="253"/>
      <c r="N29" s="253"/>
      <c r="O29" s="253"/>
      <c r="P29" s="221"/>
      <c r="Q29" s="221"/>
      <c r="R29" s="221"/>
      <c r="S29" s="221"/>
      <c r="T29" s="221"/>
      <c r="U29" s="221"/>
      <c r="V29" s="221"/>
      <c r="W29" s="221"/>
      <c r="X29" s="221"/>
      <c r="Y29" s="221"/>
      <c r="Z29" s="221"/>
    </row>
    <row r="30" ht="13.5" customHeight="1">
      <c r="A30" s="221"/>
      <c r="B30" s="253" t="s">
        <v>243</v>
      </c>
      <c r="C30" s="253"/>
      <c r="D30" s="253"/>
      <c r="E30" s="253"/>
      <c r="F30" s="253"/>
      <c r="G30" s="253"/>
      <c r="H30" s="253"/>
      <c r="I30" s="253"/>
      <c r="J30" s="253"/>
      <c r="K30" s="253"/>
      <c r="L30" s="253"/>
      <c r="M30" s="253"/>
      <c r="N30" s="253"/>
      <c r="O30" s="253"/>
      <c r="P30" s="221"/>
      <c r="Q30" s="221"/>
      <c r="R30" s="221"/>
      <c r="S30" s="221"/>
      <c r="T30" s="221"/>
      <c r="U30" s="221"/>
      <c r="V30" s="221"/>
      <c r="W30" s="221"/>
      <c r="X30" s="221"/>
      <c r="Y30" s="221"/>
      <c r="Z30" s="221"/>
    </row>
    <row r="31" ht="13.5" customHeight="1">
      <c r="A31" s="221"/>
      <c r="B31" s="221"/>
      <c r="C31" s="221"/>
      <c r="D31" s="221"/>
      <c r="E31" s="221"/>
      <c r="F31" s="221"/>
      <c r="G31" s="221"/>
      <c r="H31" s="221"/>
      <c r="I31" s="221"/>
      <c r="J31" s="221"/>
      <c r="K31" s="221"/>
      <c r="L31" s="221"/>
      <c r="M31" s="221"/>
      <c r="N31" s="221"/>
      <c r="O31" s="221"/>
      <c r="P31" s="221"/>
      <c r="Q31" s="221"/>
      <c r="R31" s="221"/>
      <c r="S31" s="221"/>
      <c r="T31" s="221"/>
      <c r="U31" s="221"/>
      <c r="V31" s="221"/>
      <c r="W31" s="221"/>
      <c r="X31" s="221"/>
      <c r="Y31" s="221"/>
      <c r="Z31" s="221"/>
    </row>
    <row r="32" ht="13.5" customHeight="1">
      <c r="A32" s="221"/>
      <c r="B32" s="221" t="s">
        <v>244</v>
      </c>
      <c r="C32" s="221"/>
      <c r="D32" s="271">
        <f>YOC!H33</f>
        <v>104139948</v>
      </c>
      <c r="E32" s="272"/>
      <c r="F32" s="221"/>
      <c r="G32" s="221"/>
      <c r="H32" s="221"/>
      <c r="I32" s="221"/>
      <c r="J32" s="221"/>
      <c r="K32" s="221"/>
      <c r="L32" s="221"/>
      <c r="M32" s="221"/>
      <c r="N32" s="273"/>
      <c r="O32" s="221"/>
      <c r="P32" s="221"/>
      <c r="Q32" s="221"/>
      <c r="R32" s="221"/>
      <c r="S32" s="221"/>
      <c r="T32" s="221"/>
      <c r="U32" s="221"/>
      <c r="V32" s="221"/>
      <c r="W32" s="221"/>
      <c r="X32" s="221"/>
      <c r="Y32" s="221"/>
      <c r="Z32" s="221"/>
    </row>
    <row r="33" ht="13.5" customHeight="1">
      <c r="A33" s="221"/>
      <c r="B33" s="221" t="s">
        <v>245</v>
      </c>
      <c r="C33" s="221"/>
      <c r="D33" s="274"/>
      <c r="E33" s="274" t="str">
        <f t="shared" ref="E33:N33" si="18">E20</f>
        <v/>
      </c>
      <c r="F33" s="274" t="str">
        <f t="shared" si="18"/>
        <v/>
      </c>
      <c r="G33" s="274">
        <f t="shared" si="18"/>
        <v>10959800.01</v>
      </c>
      <c r="H33" s="274">
        <f t="shared" si="18"/>
        <v>11074387.57</v>
      </c>
      <c r="I33" s="274">
        <f t="shared" si="18"/>
        <v>11295875.32</v>
      </c>
      <c r="J33" s="274">
        <f t="shared" si="18"/>
        <v>11521792.83</v>
      </c>
      <c r="K33" s="274">
        <f t="shared" si="18"/>
        <v>11752228.68</v>
      </c>
      <c r="L33" s="274">
        <f t="shared" si="18"/>
        <v>11987273.26</v>
      </c>
      <c r="M33" s="274">
        <f t="shared" si="18"/>
        <v>12227018.72</v>
      </c>
      <c r="N33" s="274">
        <f t="shared" si="18"/>
        <v>12471559.1</v>
      </c>
      <c r="O33" s="221"/>
      <c r="P33" s="221"/>
      <c r="Q33" s="221"/>
      <c r="R33" s="221"/>
      <c r="S33" s="221"/>
      <c r="T33" s="221"/>
      <c r="U33" s="221"/>
      <c r="V33" s="221"/>
      <c r="W33" s="221"/>
      <c r="X33" s="221"/>
      <c r="Y33" s="221"/>
      <c r="Z33" s="221"/>
    </row>
    <row r="34" ht="13.5" customHeight="1">
      <c r="A34" s="221"/>
      <c r="B34" s="221" t="s">
        <v>246</v>
      </c>
      <c r="C34" s="221"/>
      <c r="D34" s="274"/>
      <c r="E34" s="274"/>
      <c r="F34" s="274"/>
      <c r="G34" s="274"/>
      <c r="H34" s="274"/>
      <c r="I34" s="274"/>
      <c r="J34" s="221"/>
      <c r="K34" s="221"/>
      <c r="L34" s="221"/>
      <c r="M34" s="221"/>
      <c r="N34" s="227">
        <f>YOC!K21</f>
        <v>263960540.8</v>
      </c>
      <c r="O34" s="221"/>
      <c r="P34" s="221"/>
      <c r="Q34" s="221"/>
      <c r="R34" s="221"/>
      <c r="S34" s="221"/>
      <c r="T34" s="221"/>
      <c r="U34" s="221"/>
      <c r="V34" s="221"/>
      <c r="W34" s="221"/>
      <c r="X34" s="221"/>
      <c r="Y34" s="221"/>
      <c r="Z34" s="221"/>
    </row>
    <row r="35" ht="13.5" customHeight="1">
      <c r="A35" s="221"/>
      <c r="B35" s="221" t="s">
        <v>247</v>
      </c>
      <c r="C35" s="275">
        <v>0.035</v>
      </c>
      <c r="D35" s="274"/>
      <c r="E35" s="274"/>
      <c r="F35" s="274"/>
      <c r="G35" s="274"/>
      <c r="H35" s="274"/>
      <c r="I35" s="276"/>
      <c r="J35" s="221"/>
      <c r="K35" s="221"/>
      <c r="L35" s="221"/>
      <c r="M35" s="221"/>
      <c r="N35" s="227">
        <f>N34*-C35</f>
        <v>-9238618.93</v>
      </c>
      <c r="O35" s="221"/>
      <c r="P35" s="221"/>
      <c r="Q35" s="221"/>
      <c r="R35" s="221"/>
      <c r="S35" s="221"/>
      <c r="T35" s="221"/>
      <c r="U35" s="221"/>
      <c r="V35" s="221"/>
      <c r="W35" s="221"/>
      <c r="X35" s="221"/>
      <c r="Y35" s="221"/>
      <c r="Z35" s="221"/>
    </row>
    <row r="36" ht="13.5" customHeight="1">
      <c r="A36" s="221"/>
      <c r="B36" s="277" t="s">
        <v>245</v>
      </c>
      <c r="C36" s="221"/>
      <c r="D36" s="278">
        <f>-SUM(D32:D35)</f>
        <v>-104139948</v>
      </c>
      <c r="E36" s="278">
        <f t="shared" ref="E36:N36" si="19">SUM(E32:E35)</f>
        <v>0</v>
      </c>
      <c r="F36" s="278">
        <f t="shared" si="19"/>
        <v>0</v>
      </c>
      <c r="G36" s="278">
        <f t="shared" si="19"/>
        <v>10959800.01</v>
      </c>
      <c r="H36" s="278">
        <f t="shared" si="19"/>
        <v>11074387.57</v>
      </c>
      <c r="I36" s="278">
        <f t="shared" si="19"/>
        <v>11295875.32</v>
      </c>
      <c r="J36" s="278">
        <f t="shared" si="19"/>
        <v>11521792.83</v>
      </c>
      <c r="K36" s="278">
        <f t="shared" si="19"/>
        <v>11752228.68</v>
      </c>
      <c r="L36" s="278">
        <f t="shared" si="19"/>
        <v>11987273.26</v>
      </c>
      <c r="M36" s="278">
        <f t="shared" si="19"/>
        <v>12227018.72</v>
      </c>
      <c r="N36" s="278">
        <f t="shared" si="19"/>
        <v>267193481</v>
      </c>
      <c r="O36" s="221"/>
      <c r="P36" s="221"/>
      <c r="Q36" s="274"/>
      <c r="R36" s="221"/>
      <c r="S36" s="221"/>
      <c r="T36" s="221"/>
      <c r="U36" s="221"/>
      <c r="V36" s="221"/>
      <c r="W36" s="221"/>
      <c r="X36" s="221"/>
      <c r="Y36" s="221"/>
      <c r="Z36" s="221"/>
    </row>
    <row r="37" ht="13.5" customHeight="1">
      <c r="A37" s="221"/>
      <c r="B37" s="277"/>
      <c r="C37" s="221"/>
      <c r="D37" s="279"/>
      <c r="E37" s="279"/>
      <c r="F37" s="279"/>
      <c r="G37" s="279"/>
      <c r="H37" s="279"/>
      <c r="I37" s="279"/>
      <c r="J37" s="279"/>
      <c r="K37" s="279"/>
      <c r="L37" s="279"/>
      <c r="M37" s="279"/>
      <c r="N37" s="279"/>
      <c r="O37" s="221"/>
      <c r="P37" s="221"/>
      <c r="Q37" s="274"/>
      <c r="R37" s="221"/>
      <c r="S37" s="221"/>
      <c r="T37" s="221"/>
      <c r="U37" s="221"/>
      <c r="V37" s="221"/>
      <c r="W37" s="221"/>
      <c r="X37" s="221"/>
      <c r="Y37" s="221"/>
      <c r="Z37" s="221"/>
    </row>
    <row r="38" ht="13.5" customHeight="1">
      <c r="A38" s="221"/>
      <c r="B38" s="269" t="s">
        <v>248</v>
      </c>
      <c r="C38" s="280"/>
      <c r="D38" s="281">
        <f>IRR(D36:N36)</f>
        <v>0.1471624791</v>
      </c>
      <c r="E38" s="282"/>
      <c r="F38" s="282"/>
      <c r="G38" s="274"/>
      <c r="H38" s="274"/>
      <c r="I38" s="274"/>
      <c r="J38" s="221"/>
      <c r="K38" s="221"/>
      <c r="L38" s="221"/>
      <c r="M38" s="221"/>
      <c r="N38" s="273"/>
      <c r="O38" s="221"/>
      <c r="P38" s="221"/>
      <c r="Q38" s="221"/>
      <c r="R38" s="221"/>
      <c r="S38" s="221"/>
      <c r="T38" s="221"/>
      <c r="U38" s="221"/>
      <c r="V38" s="221"/>
      <c r="W38" s="221"/>
      <c r="X38" s="221"/>
      <c r="Y38" s="221"/>
      <c r="Z38" s="221"/>
    </row>
    <row r="39" ht="13.5" customHeight="1">
      <c r="A39" s="221"/>
      <c r="B39" s="269" t="s">
        <v>249</v>
      </c>
      <c r="C39" s="280"/>
      <c r="D39" s="283">
        <f>-SUM(G36:N36)/D36</f>
        <v>3.341770993</v>
      </c>
      <c r="E39" s="221"/>
      <c r="F39" s="221"/>
      <c r="G39" s="221"/>
      <c r="H39" s="221"/>
      <c r="I39" s="221"/>
      <c r="J39" s="221"/>
      <c r="K39" s="221"/>
      <c r="L39" s="221"/>
      <c r="M39" s="221"/>
      <c r="N39" s="221"/>
      <c r="O39" s="221"/>
      <c r="P39" s="221"/>
      <c r="Q39" s="221"/>
      <c r="R39" s="221"/>
      <c r="S39" s="221"/>
      <c r="T39" s="221"/>
      <c r="U39" s="221"/>
      <c r="V39" s="221"/>
      <c r="W39" s="221"/>
      <c r="X39" s="221"/>
      <c r="Y39" s="221"/>
      <c r="Z39" s="221"/>
    </row>
    <row r="40" ht="13.5" customHeight="1">
      <c r="A40" s="221"/>
      <c r="B40" s="269" t="s">
        <v>250</v>
      </c>
      <c r="C40" s="280"/>
      <c r="D40" s="284">
        <f>SUM(E36:N36)</f>
        <v>348011857.4</v>
      </c>
      <c r="E40" s="221"/>
      <c r="F40" s="221"/>
      <c r="G40" s="221"/>
      <c r="H40" s="221"/>
      <c r="I40" s="221"/>
      <c r="J40" s="221"/>
      <c r="K40" s="221"/>
      <c r="L40" s="221"/>
      <c r="M40" s="221"/>
      <c r="N40" s="221"/>
      <c r="O40" s="221"/>
      <c r="P40" s="221"/>
      <c r="Q40" s="221"/>
      <c r="R40" s="221"/>
      <c r="S40" s="221"/>
      <c r="T40" s="221"/>
      <c r="U40" s="221"/>
      <c r="V40" s="221"/>
      <c r="W40" s="221"/>
      <c r="X40" s="221"/>
      <c r="Y40" s="221"/>
      <c r="Z40" s="221"/>
    </row>
    <row r="41" ht="13.5" customHeight="1">
      <c r="A41" s="221"/>
      <c r="B41" s="269" t="s">
        <v>251</v>
      </c>
      <c r="C41" s="280"/>
      <c r="D41" s="284">
        <f>-1*D36</f>
        <v>104139948</v>
      </c>
      <c r="E41" s="221"/>
      <c r="F41" s="221"/>
      <c r="G41" s="221"/>
      <c r="H41" s="221"/>
      <c r="I41" s="221"/>
      <c r="J41" s="221"/>
      <c r="K41" s="221"/>
      <c r="L41" s="221"/>
      <c r="M41" s="221"/>
      <c r="N41" s="221"/>
      <c r="O41" s="221"/>
      <c r="P41" s="221"/>
      <c r="Q41" s="221"/>
      <c r="R41" s="221"/>
      <c r="S41" s="221"/>
      <c r="T41" s="221"/>
      <c r="U41" s="221"/>
      <c r="V41" s="221"/>
      <c r="W41" s="221"/>
      <c r="X41" s="221"/>
      <c r="Y41" s="221"/>
      <c r="Z41" s="221"/>
    </row>
    <row r="42" ht="13.5" customHeight="1">
      <c r="A42" s="221"/>
      <c r="B42" s="269" t="s">
        <v>252</v>
      </c>
      <c r="C42" s="280"/>
      <c r="D42" s="284">
        <f>SUM(D36:N36)</f>
        <v>243871909.4</v>
      </c>
      <c r="E42" s="221"/>
      <c r="F42" s="221"/>
      <c r="G42" s="221"/>
      <c r="H42" s="221"/>
      <c r="I42" s="221"/>
      <c r="J42" s="221"/>
      <c r="K42" s="221"/>
      <c r="L42" s="221"/>
      <c r="M42" s="221"/>
      <c r="N42" s="221"/>
      <c r="O42" s="221"/>
      <c r="P42" s="221"/>
      <c r="Q42" s="221"/>
      <c r="R42" s="221"/>
      <c r="S42" s="221"/>
      <c r="T42" s="221"/>
      <c r="U42" s="221"/>
      <c r="V42" s="221"/>
      <c r="W42" s="221"/>
      <c r="X42" s="221"/>
      <c r="Y42" s="221"/>
      <c r="Z42" s="221"/>
    </row>
    <row r="43" ht="13.5" customHeight="1">
      <c r="A43" s="221"/>
      <c r="B43" s="269" t="s">
        <v>217</v>
      </c>
      <c r="C43" s="280"/>
      <c r="D43" s="285">
        <f>D42/D40</f>
        <v>0.700757472</v>
      </c>
      <c r="E43" s="221"/>
      <c r="F43" s="221"/>
      <c r="G43" s="221"/>
      <c r="H43" s="221"/>
      <c r="I43" s="221"/>
      <c r="J43" s="221"/>
      <c r="K43" s="221"/>
      <c r="L43" s="221"/>
      <c r="M43" s="221"/>
      <c r="N43" s="221"/>
      <c r="O43" s="221"/>
      <c r="P43" s="221"/>
      <c r="Q43" s="221"/>
      <c r="R43" s="221"/>
      <c r="S43" s="221"/>
      <c r="T43" s="221"/>
      <c r="U43" s="221"/>
      <c r="V43" s="221"/>
      <c r="W43" s="221"/>
      <c r="X43" s="221"/>
      <c r="Y43" s="221"/>
      <c r="Z43" s="221"/>
    </row>
    <row r="44" ht="13.5" customHeight="1">
      <c r="A44" s="221"/>
      <c r="B44" s="221"/>
      <c r="C44" s="221"/>
      <c r="D44" s="221"/>
      <c r="E44" s="221"/>
      <c r="F44" s="221"/>
      <c r="G44" s="221"/>
      <c r="H44" s="221"/>
      <c r="I44" s="221"/>
      <c r="J44" s="221"/>
      <c r="K44" s="221"/>
      <c r="L44" s="221"/>
      <c r="M44" s="221"/>
      <c r="N44" s="221"/>
      <c r="O44" s="221"/>
      <c r="P44" s="221"/>
      <c r="Q44" s="221"/>
      <c r="R44" s="221"/>
      <c r="S44" s="221"/>
      <c r="T44" s="221"/>
      <c r="U44" s="221"/>
      <c r="V44" s="221"/>
      <c r="W44" s="221"/>
      <c r="X44" s="221"/>
      <c r="Y44" s="221"/>
      <c r="Z44" s="221"/>
    </row>
    <row r="45" ht="13.5" customHeight="1">
      <c r="A45" s="221"/>
      <c r="B45" s="253"/>
      <c r="C45" s="253"/>
      <c r="D45" s="253"/>
      <c r="E45" s="253"/>
      <c r="F45" s="253"/>
      <c r="G45" s="253"/>
      <c r="H45" s="253"/>
      <c r="I45" s="253"/>
      <c r="J45" s="253"/>
      <c r="K45" s="253"/>
      <c r="L45" s="253"/>
      <c r="M45" s="253"/>
      <c r="N45" s="253"/>
      <c r="O45" s="221"/>
      <c r="P45" s="221"/>
      <c r="Q45" s="221"/>
      <c r="R45" s="221"/>
      <c r="S45" s="221"/>
      <c r="T45" s="221"/>
      <c r="U45" s="221"/>
      <c r="V45" s="221"/>
      <c r="W45" s="221"/>
      <c r="X45" s="221"/>
      <c r="Y45" s="221"/>
      <c r="Z45" s="221"/>
    </row>
    <row r="46" ht="13.5" customHeight="1">
      <c r="A46" s="221"/>
      <c r="B46" s="253" t="s">
        <v>253</v>
      </c>
      <c r="C46" s="253"/>
      <c r="D46" s="253"/>
      <c r="E46" s="253"/>
      <c r="F46" s="253"/>
      <c r="G46" s="253"/>
      <c r="H46" s="253"/>
      <c r="I46" s="253"/>
      <c r="J46" s="253"/>
      <c r="K46" s="253"/>
      <c r="L46" s="253"/>
      <c r="M46" s="253"/>
      <c r="N46" s="253"/>
      <c r="O46" s="221"/>
      <c r="P46" s="221"/>
      <c r="Q46" s="221"/>
      <c r="R46" s="221"/>
      <c r="S46" s="221"/>
      <c r="T46" s="221"/>
      <c r="U46" s="221"/>
      <c r="V46" s="221"/>
      <c r="W46" s="221"/>
      <c r="X46" s="221"/>
      <c r="Y46" s="221"/>
      <c r="Z46" s="221"/>
    </row>
    <row r="47" ht="13.5" customHeight="1">
      <c r="A47" s="221"/>
      <c r="B47" s="221" t="s">
        <v>244</v>
      </c>
      <c r="C47" s="221"/>
      <c r="D47" s="271">
        <f>-YOC!H33</f>
        <v>-104139948</v>
      </c>
      <c r="E47" s="272"/>
      <c r="F47" s="221"/>
      <c r="G47" s="221"/>
      <c r="H47" s="221"/>
      <c r="I47" s="221"/>
      <c r="J47" s="221"/>
      <c r="K47" s="221"/>
      <c r="L47" s="221"/>
      <c r="M47" s="221"/>
      <c r="N47" s="221"/>
      <c r="O47" s="221"/>
      <c r="P47" s="221"/>
      <c r="Q47" s="221"/>
      <c r="R47" s="221"/>
      <c r="S47" s="221"/>
      <c r="T47" s="221"/>
      <c r="U47" s="221"/>
      <c r="V47" s="221"/>
      <c r="W47" s="221"/>
      <c r="X47" s="221"/>
      <c r="Y47" s="221"/>
      <c r="Z47" s="221"/>
    </row>
    <row r="48" ht="13.5" customHeight="1">
      <c r="A48" s="221"/>
      <c r="B48" s="221" t="s">
        <v>231</v>
      </c>
      <c r="C48" s="221"/>
      <c r="D48" s="286">
        <f>YOC!H37</f>
        <v>52069974</v>
      </c>
      <c r="E48" s="272"/>
      <c r="F48" s="221"/>
      <c r="G48" s="221"/>
      <c r="H48" s="221"/>
      <c r="I48" s="221"/>
      <c r="J48" s="221"/>
      <c r="K48" s="221"/>
      <c r="L48" s="221"/>
      <c r="M48" s="221"/>
      <c r="N48" s="221"/>
      <c r="O48" s="221"/>
      <c r="P48" s="221"/>
      <c r="Q48" s="221"/>
      <c r="R48" s="221"/>
      <c r="S48" s="221"/>
      <c r="T48" s="221"/>
      <c r="U48" s="221"/>
      <c r="V48" s="221"/>
      <c r="W48" s="221"/>
      <c r="X48" s="221"/>
      <c r="Y48" s="221"/>
      <c r="Z48" s="221"/>
    </row>
    <row r="49" ht="13.5" customHeight="1">
      <c r="A49" s="221"/>
      <c r="B49" s="221" t="s">
        <v>245</v>
      </c>
      <c r="C49" s="221"/>
      <c r="D49" s="274"/>
      <c r="E49" s="274" t="str">
        <f t="shared" ref="E49:N49" si="20">E20</f>
        <v/>
      </c>
      <c r="F49" s="274" t="str">
        <f t="shared" si="20"/>
        <v/>
      </c>
      <c r="G49" s="274">
        <f t="shared" si="20"/>
        <v>10959800.01</v>
      </c>
      <c r="H49" s="274">
        <f t="shared" si="20"/>
        <v>11074387.57</v>
      </c>
      <c r="I49" s="274">
        <f t="shared" si="20"/>
        <v>11295875.32</v>
      </c>
      <c r="J49" s="274">
        <f t="shared" si="20"/>
        <v>11521792.83</v>
      </c>
      <c r="K49" s="274">
        <f t="shared" si="20"/>
        <v>11752228.68</v>
      </c>
      <c r="L49" s="274">
        <f t="shared" si="20"/>
        <v>11987273.26</v>
      </c>
      <c r="M49" s="274">
        <f t="shared" si="20"/>
        <v>12227018.72</v>
      </c>
      <c r="N49" s="274">
        <f t="shared" si="20"/>
        <v>12471559.1</v>
      </c>
      <c r="O49" s="221"/>
      <c r="P49" s="221"/>
      <c r="Q49" s="221"/>
      <c r="R49" s="221"/>
      <c r="S49" s="221"/>
      <c r="T49" s="221"/>
      <c r="U49" s="221"/>
      <c r="V49" s="221"/>
      <c r="W49" s="221"/>
      <c r="X49" s="221"/>
      <c r="Y49" s="221"/>
      <c r="Z49" s="221"/>
    </row>
    <row r="50" ht="13.5" customHeight="1">
      <c r="A50" s="221"/>
      <c r="B50" s="221" t="s">
        <v>239</v>
      </c>
      <c r="C50" s="221"/>
      <c r="D50" s="274">
        <f t="shared" ref="D50:G50" si="21">$G$21</f>
        <v>-2082798.96</v>
      </c>
      <c r="E50" s="274">
        <f t="shared" si="21"/>
        <v>-2082798.96</v>
      </c>
      <c r="F50" s="274">
        <f t="shared" si="21"/>
        <v>-2082798.96</v>
      </c>
      <c r="G50" s="274">
        <f t="shared" si="21"/>
        <v>-2082798.96</v>
      </c>
      <c r="H50" s="274">
        <f t="shared" ref="H50:N50" si="22">H21</f>
        <v>-2082798.96</v>
      </c>
      <c r="I50" s="274">
        <f t="shared" si="22"/>
        <v>-2082798.96</v>
      </c>
      <c r="J50" s="274">
        <f t="shared" si="22"/>
        <v>-2082798.96</v>
      </c>
      <c r="K50" s="274">
        <f t="shared" si="22"/>
        <v>-2082798.96</v>
      </c>
      <c r="L50" s="274">
        <f t="shared" si="22"/>
        <v>-2082798.96</v>
      </c>
      <c r="M50" s="274">
        <f t="shared" si="22"/>
        <v>-2082798.96</v>
      </c>
      <c r="N50" s="274">
        <f t="shared" si="22"/>
        <v>-2082798.96</v>
      </c>
      <c r="O50" s="221"/>
      <c r="P50" s="221"/>
      <c r="Q50" s="221"/>
      <c r="R50" s="221"/>
      <c r="S50" s="221"/>
      <c r="T50" s="221"/>
      <c r="U50" s="221"/>
      <c r="V50" s="221"/>
      <c r="W50" s="221"/>
      <c r="X50" s="221"/>
      <c r="Y50" s="221"/>
      <c r="Z50" s="221"/>
    </row>
    <row r="51" ht="13.5" customHeight="1">
      <c r="A51" s="221"/>
      <c r="B51" s="221" t="s">
        <v>254</v>
      </c>
      <c r="C51" s="221"/>
      <c r="D51" s="274"/>
      <c r="E51" s="274"/>
      <c r="F51" s="274"/>
      <c r="G51" s="274"/>
      <c r="H51" s="274"/>
      <c r="I51" s="274"/>
      <c r="J51" s="221"/>
      <c r="K51" s="221"/>
      <c r="L51" s="221"/>
      <c r="M51" s="221"/>
      <c r="N51" s="287">
        <f t="shared" ref="N51:N52" si="23">N34</f>
        <v>263960540.8</v>
      </c>
      <c r="O51" s="221"/>
      <c r="P51" s="221"/>
      <c r="Q51" s="221"/>
      <c r="R51" s="221"/>
      <c r="S51" s="221"/>
      <c r="T51" s="221"/>
      <c r="U51" s="221"/>
      <c r="V51" s="221"/>
      <c r="W51" s="221"/>
      <c r="X51" s="221"/>
      <c r="Y51" s="221"/>
      <c r="Z51" s="221"/>
    </row>
    <row r="52" ht="13.5" customHeight="1">
      <c r="A52" s="221"/>
      <c r="B52" s="221" t="s">
        <v>255</v>
      </c>
      <c r="C52" s="221"/>
      <c r="D52" s="274"/>
      <c r="E52" s="274"/>
      <c r="F52" s="274"/>
      <c r="G52" s="274"/>
      <c r="H52" s="274"/>
      <c r="I52" s="276"/>
      <c r="J52" s="221"/>
      <c r="K52" s="221"/>
      <c r="L52" s="221"/>
      <c r="M52" s="221"/>
      <c r="N52" s="227">
        <f t="shared" si="23"/>
        <v>-9238618.93</v>
      </c>
      <c r="O52" s="221"/>
      <c r="P52" s="221"/>
      <c r="Q52" s="221"/>
      <c r="R52" s="221"/>
      <c r="S52" s="221"/>
      <c r="T52" s="221"/>
      <c r="U52" s="221"/>
      <c r="V52" s="221"/>
      <c r="W52" s="221"/>
      <c r="X52" s="221"/>
      <c r="Y52" s="221"/>
      <c r="Z52" s="221"/>
    </row>
    <row r="53" ht="13.5" customHeight="1">
      <c r="A53" s="221"/>
      <c r="B53" s="221" t="s">
        <v>256</v>
      </c>
      <c r="C53" s="221"/>
      <c r="D53" s="274"/>
      <c r="E53" s="274"/>
      <c r="F53" s="274"/>
      <c r="G53" s="274"/>
      <c r="H53" s="274"/>
      <c r="I53" s="286"/>
      <c r="J53" s="221"/>
      <c r="K53" s="221"/>
      <c r="L53" s="221"/>
      <c r="M53" s="221"/>
      <c r="N53" s="274">
        <f>-D48</f>
        <v>-52069974</v>
      </c>
      <c r="O53" s="221"/>
      <c r="P53" s="221"/>
      <c r="Q53" s="221"/>
      <c r="R53" s="221"/>
      <c r="S53" s="221"/>
      <c r="T53" s="221"/>
      <c r="U53" s="221"/>
      <c r="V53" s="221"/>
      <c r="W53" s="221"/>
      <c r="X53" s="221"/>
      <c r="Y53" s="221"/>
      <c r="Z53" s="221"/>
    </row>
    <row r="54" ht="13.5" customHeight="1">
      <c r="A54" s="221"/>
      <c r="B54" s="277" t="s">
        <v>245</v>
      </c>
      <c r="C54" s="221"/>
      <c r="D54" s="278">
        <f t="shared" ref="D54:N54" si="24">SUM(D47:D53)</f>
        <v>-54152772.96</v>
      </c>
      <c r="E54" s="278">
        <f t="shared" si="24"/>
        <v>-2082798.96</v>
      </c>
      <c r="F54" s="278">
        <f t="shared" si="24"/>
        <v>-2082798.96</v>
      </c>
      <c r="G54" s="278">
        <f t="shared" si="24"/>
        <v>8877001.047</v>
      </c>
      <c r="H54" s="278">
        <f t="shared" si="24"/>
        <v>8991588.61</v>
      </c>
      <c r="I54" s="278">
        <f t="shared" si="24"/>
        <v>9213076.361</v>
      </c>
      <c r="J54" s="278">
        <f t="shared" si="24"/>
        <v>9438993.868</v>
      </c>
      <c r="K54" s="278">
        <f t="shared" si="24"/>
        <v>9669429.724</v>
      </c>
      <c r="L54" s="278">
        <f t="shared" si="24"/>
        <v>9904474.298</v>
      </c>
      <c r="M54" s="278">
        <f t="shared" si="24"/>
        <v>10144219.76</v>
      </c>
      <c r="N54" s="278">
        <f t="shared" si="24"/>
        <v>213040708.1</v>
      </c>
      <c r="O54" s="221"/>
      <c r="P54" s="274"/>
      <c r="Q54" s="221"/>
      <c r="R54" s="221"/>
      <c r="S54" s="221"/>
      <c r="T54" s="221"/>
      <c r="U54" s="221"/>
      <c r="V54" s="221"/>
      <c r="W54" s="221"/>
      <c r="X54" s="221"/>
      <c r="Y54" s="221"/>
      <c r="Z54" s="221"/>
    </row>
    <row r="55" ht="13.5" customHeight="1">
      <c r="A55" s="221"/>
      <c r="B55" s="288"/>
      <c r="C55" s="221"/>
      <c r="D55" s="279"/>
      <c r="E55" s="279"/>
      <c r="F55" s="279"/>
      <c r="G55" s="279"/>
      <c r="H55" s="279"/>
      <c r="I55" s="279"/>
      <c r="J55" s="279"/>
      <c r="K55" s="279"/>
      <c r="L55" s="279"/>
      <c r="M55" s="279"/>
      <c r="N55" s="279"/>
      <c r="O55" s="221"/>
      <c r="P55" s="274"/>
      <c r="Q55" s="221"/>
      <c r="R55" s="221"/>
      <c r="S55" s="221"/>
      <c r="T55" s="221"/>
      <c r="U55" s="221"/>
      <c r="V55" s="221"/>
      <c r="W55" s="221"/>
      <c r="X55" s="221"/>
      <c r="Y55" s="221"/>
      <c r="Z55" s="221"/>
    </row>
    <row r="56" ht="13.5" customHeight="1">
      <c r="A56" s="221"/>
      <c r="B56" s="269" t="s">
        <v>257</v>
      </c>
      <c r="C56" s="280"/>
      <c r="D56" s="281">
        <f>IRR(D54:N54)</f>
        <v>0.2009787847</v>
      </c>
      <c r="E56" s="282"/>
      <c r="F56" s="282"/>
      <c r="G56" s="274"/>
      <c r="H56" s="274"/>
      <c r="I56" s="274"/>
      <c r="J56" s="221"/>
      <c r="K56" s="221"/>
      <c r="L56" s="221"/>
      <c r="M56" s="221"/>
      <c r="N56" s="221"/>
      <c r="O56" s="221"/>
      <c r="P56" s="221"/>
      <c r="Q56" s="221"/>
      <c r="R56" s="221"/>
      <c r="S56" s="221"/>
      <c r="T56" s="221"/>
      <c r="U56" s="221"/>
      <c r="V56" s="221"/>
      <c r="W56" s="221"/>
      <c r="X56" s="221"/>
      <c r="Y56" s="221"/>
      <c r="Z56" s="221"/>
    </row>
    <row r="57" ht="13.5" customHeight="1">
      <c r="A57" s="221"/>
      <c r="B57" s="269" t="s">
        <v>258</v>
      </c>
      <c r="C57" s="280"/>
      <c r="D57" s="283">
        <f>-SUM(G54:N54)/D54</f>
        <v>5.157251909</v>
      </c>
      <c r="E57" s="290"/>
      <c r="F57" s="290"/>
      <c r="G57" s="274"/>
      <c r="H57" s="274"/>
      <c r="I57" s="274"/>
      <c r="J57" s="221"/>
      <c r="K57" s="221"/>
      <c r="L57" s="221"/>
      <c r="M57" s="221"/>
      <c r="N57" s="221"/>
      <c r="O57" s="221"/>
      <c r="P57" s="221"/>
      <c r="Q57" s="221"/>
      <c r="R57" s="221"/>
      <c r="S57" s="221"/>
      <c r="T57" s="221"/>
      <c r="U57" s="221"/>
      <c r="V57" s="221"/>
      <c r="W57" s="221"/>
      <c r="X57" s="221"/>
      <c r="Y57" s="221"/>
      <c r="Z57" s="221"/>
    </row>
    <row r="58" ht="13.5" customHeight="1">
      <c r="A58" s="221"/>
      <c r="B58" s="269" t="s">
        <v>250</v>
      </c>
      <c r="C58" s="280"/>
      <c r="D58" s="284">
        <f>SUM(E54:N54)</f>
        <v>275113893.8</v>
      </c>
      <c r="E58" s="221"/>
      <c r="F58" s="221"/>
      <c r="G58" s="221"/>
      <c r="H58" s="221"/>
      <c r="I58" s="221"/>
      <c r="J58" s="221"/>
      <c r="K58" s="221"/>
      <c r="L58" s="221"/>
      <c r="M58" s="221"/>
      <c r="N58" s="221"/>
      <c r="O58" s="221"/>
      <c r="P58" s="221"/>
      <c r="Q58" s="221"/>
      <c r="R58" s="221"/>
      <c r="S58" s="221"/>
      <c r="T58" s="221"/>
      <c r="U58" s="221"/>
      <c r="V58" s="221"/>
      <c r="W58" s="221"/>
      <c r="X58" s="221"/>
      <c r="Y58" s="221"/>
      <c r="Z58" s="221"/>
    </row>
    <row r="59" ht="13.5" customHeight="1">
      <c r="A59" s="221"/>
      <c r="B59" s="269" t="s">
        <v>251</v>
      </c>
      <c r="C59" s="280"/>
      <c r="D59" s="284">
        <f>-1*D54</f>
        <v>54152772.96</v>
      </c>
      <c r="E59" s="221"/>
      <c r="F59" s="221"/>
      <c r="G59" s="221"/>
      <c r="H59" s="221"/>
      <c r="I59" s="221"/>
      <c r="J59" s="221"/>
      <c r="K59" s="221"/>
      <c r="L59" s="221"/>
      <c r="M59" s="221"/>
      <c r="N59" s="221"/>
      <c r="O59" s="221"/>
      <c r="P59" s="221"/>
      <c r="Q59" s="221"/>
      <c r="R59" s="221"/>
      <c r="S59" s="221"/>
      <c r="T59" s="221"/>
      <c r="U59" s="221"/>
      <c r="V59" s="221"/>
      <c r="W59" s="221"/>
      <c r="X59" s="221"/>
      <c r="Y59" s="221"/>
      <c r="Z59" s="221"/>
    </row>
    <row r="60" ht="13.5" customHeight="1">
      <c r="A60" s="221"/>
      <c r="B60" s="269" t="s">
        <v>252</v>
      </c>
      <c r="C60" s="280"/>
      <c r="D60" s="284">
        <f>SUM(D54:N54)</f>
        <v>220961120.8</v>
      </c>
      <c r="E60" s="221"/>
      <c r="F60" s="221"/>
      <c r="G60" s="221"/>
      <c r="H60" s="221"/>
      <c r="I60" s="221"/>
      <c r="J60" s="221"/>
      <c r="K60" s="221"/>
      <c r="L60" s="221"/>
      <c r="M60" s="221"/>
      <c r="N60" s="221"/>
      <c r="O60" s="221"/>
      <c r="P60" s="221"/>
      <c r="Q60" s="221"/>
      <c r="R60" s="221"/>
      <c r="S60" s="221"/>
      <c r="T60" s="221"/>
      <c r="U60" s="221"/>
      <c r="V60" s="221"/>
      <c r="W60" s="221"/>
      <c r="X60" s="221"/>
      <c r="Y60" s="221"/>
      <c r="Z60" s="221"/>
    </row>
    <row r="61" ht="13.5" customHeight="1">
      <c r="A61" s="221"/>
      <c r="B61" s="269" t="s">
        <v>217</v>
      </c>
      <c r="C61" s="280"/>
      <c r="D61" s="285">
        <f>D60/D58</f>
        <v>0.8031623477</v>
      </c>
      <c r="E61" s="221"/>
      <c r="F61" s="221"/>
      <c r="G61" s="221"/>
      <c r="H61" s="221"/>
      <c r="I61" s="221"/>
      <c r="J61" s="221"/>
      <c r="K61" s="221"/>
      <c r="L61" s="221"/>
      <c r="M61" s="221"/>
      <c r="N61" s="221"/>
      <c r="O61" s="221"/>
      <c r="P61" s="221"/>
      <c r="Q61" s="221"/>
      <c r="R61" s="221"/>
      <c r="S61" s="221"/>
      <c r="T61" s="221"/>
      <c r="U61" s="221"/>
      <c r="V61" s="221"/>
      <c r="W61" s="221"/>
      <c r="X61" s="221"/>
      <c r="Y61" s="221"/>
      <c r="Z61" s="221"/>
    </row>
    <row r="62" ht="13.5" customHeight="1">
      <c r="A62" s="221"/>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row>
    <row r="63" ht="13.5" customHeight="1">
      <c r="A63" s="221"/>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row>
    <row r="64" ht="13.5" customHeight="1">
      <c r="A64" s="221"/>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row>
    <row r="65" ht="13.5" customHeight="1">
      <c r="A65" s="221"/>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row>
    <row r="66" ht="13.5" customHeight="1">
      <c r="A66" s="221"/>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row>
    <row r="67" ht="13.5" customHeight="1">
      <c r="A67" s="221"/>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row>
    <row r="68" ht="13.5" customHeight="1">
      <c r="A68" s="221"/>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row>
    <row r="69" ht="13.5" customHeight="1">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row>
    <row r="70" ht="13.5" customHeight="1">
      <c r="A70" s="221"/>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c r="Z70" s="221"/>
    </row>
    <row r="71" ht="13.5" customHeight="1">
      <c r="A71" s="221"/>
      <c r="B71" s="221"/>
      <c r="C71" s="221"/>
      <c r="D71" s="221"/>
      <c r="E71" s="221"/>
      <c r="F71" s="221"/>
      <c r="G71" s="221"/>
      <c r="H71" s="221"/>
      <c r="I71" s="221"/>
      <c r="J71" s="221"/>
      <c r="K71" s="221"/>
      <c r="L71" s="221"/>
      <c r="M71" s="221"/>
      <c r="N71" s="221"/>
      <c r="O71" s="221"/>
      <c r="P71" s="221"/>
      <c r="Q71" s="221"/>
      <c r="R71" s="221"/>
      <c r="S71" s="221"/>
      <c r="T71" s="221"/>
      <c r="U71" s="221"/>
      <c r="V71" s="221"/>
      <c r="W71" s="221"/>
      <c r="X71" s="221"/>
      <c r="Y71" s="221"/>
      <c r="Z71" s="221"/>
    </row>
    <row r="72" ht="13.5" customHeight="1">
      <c r="A72" s="221"/>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c r="Z72" s="221"/>
    </row>
    <row r="73" ht="13.5" customHeight="1">
      <c r="A73" s="221"/>
      <c r="B73" s="221"/>
      <c r="C73" s="221"/>
      <c r="D73" s="221"/>
      <c r="E73" s="221"/>
      <c r="F73" s="221"/>
      <c r="G73" s="221"/>
      <c r="H73" s="221"/>
      <c r="I73" s="221"/>
      <c r="J73" s="221"/>
      <c r="K73" s="221"/>
      <c r="L73" s="221"/>
      <c r="M73" s="221"/>
      <c r="N73" s="221"/>
      <c r="O73" s="221"/>
      <c r="P73" s="221"/>
      <c r="Q73" s="221"/>
      <c r="R73" s="221"/>
      <c r="S73" s="221"/>
      <c r="T73" s="221"/>
      <c r="U73" s="221"/>
      <c r="V73" s="221"/>
      <c r="W73" s="221"/>
      <c r="X73" s="221"/>
      <c r="Y73" s="221"/>
      <c r="Z73" s="221"/>
    </row>
    <row r="74" ht="13.5" customHeight="1">
      <c r="A74" s="221"/>
      <c r="B74" s="221"/>
      <c r="C74" s="221"/>
      <c r="D74" s="221"/>
      <c r="E74" s="221"/>
      <c r="F74" s="221"/>
      <c r="G74" s="221"/>
      <c r="H74" s="221"/>
      <c r="I74" s="221"/>
      <c r="J74" s="221"/>
      <c r="K74" s="221"/>
      <c r="L74" s="221"/>
      <c r="M74" s="221"/>
      <c r="N74" s="221"/>
      <c r="O74" s="221"/>
      <c r="P74" s="221"/>
      <c r="Q74" s="221"/>
      <c r="R74" s="221"/>
      <c r="S74" s="221"/>
      <c r="T74" s="221"/>
      <c r="U74" s="221"/>
      <c r="V74" s="221"/>
      <c r="W74" s="221"/>
      <c r="X74" s="221"/>
      <c r="Y74" s="221"/>
      <c r="Z74" s="221"/>
    </row>
    <row r="75" ht="13.5" customHeight="1">
      <c r="A75" s="221"/>
      <c r="B75" s="221"/>
      <c r="C75" s="221"/>
      <c r="D75" s="221"/>
      <c r="E75" s="221"/>
      <c r="F75" s="221"/>
      <c r="G75" s="221"/>
      <c r="H75" s="221"/>
      <c r="I75" s="221"/>
      <c r="J75" s="221"/>
      <c r="K75" s="221"/>
      <c r="L75" s="221"/>
      <c r="M75" s="221"/>
      <c r="N75" s="221"/>
      <c r="O75" s="221"/>
      <c r="P75" s="221"/>
      <c r="Q75" s="221"/>
      <c r="R75" s="221"/>
      <c r="S75" s="221"/>
      <c r="T75" s="221"/>
      <c r="U75" s="221"/>
      <c r="V75" s="221"/>
      <c r="W75" s="221"/>
      <c r="X75" s="221"/>
      <c r="Y75" s="221"/>
      <c r="Z75" s="221"/>
    </row>
    <row r="76" ht="13.5" customHeight="1">
      <c r="A76" s="221"/>
      <c r="B76" s="221"/>
      <c r="C76" s="221"/>
      <c r="D76" s="221"/>
      <c r="E76" s="221"/>
      <c r="F76" s="221"/>
      <c r="G76" s="221"/>
      <c r="H76" s="221"/>
      <c r="I76" s="221"/>
      <c r="J76" s="221"/>
      <c r="K76" s="221"/>
      <c r="L76" s="221"/>
      <c r="M76" s="221"/>
      <c r="N76" s="221"/>
      <c r="O76" s="221"/>
      <c r="P76" s="221"/>
      <c r="Q76" s="221"/>
      <c r="R76" s="221"/>
      <c r="S76" s="221"/>
      <c r="T76" s="221"/>
      <c r="U76" s="221"/>
      <c r="V76" s="221"/>
      <c r="W76" s="221"/>
      <c r="X76" s="221"/>
      <c r="Y76" s="221"/>
      <c r="Z76" s="221"/>
    </row>
    <row r="77" ht="13.5" customHeight="1">
      <c r="A77" s="221"/>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c r="Z77" s="221"/>
    </row>
    <row r="78" ht="13.5" customHeight="1">
      <c r="A78" s="221"/>
      <c r="B78" s="221"/>
      <c r="C78" s="221"/>
      <c r="D78" s="221"/>
      <c r="E78" s="221"/>
      <c r="F78" s="221"/>
      <c r="G78" s="221"/>
      <c r="H78" s="221"/>
      <c r="I78" s="221"/>
      <c r="J78" s="221"/>
      <c r="K78" s="221"/>
      <c r="L78" s="221"/>
      <c r="M78" s="221"/>
      <c r="N78" s="221"/>
      <c r="O78" s="221"/>
      <c r="P78" s="221"/>
      <c r="Q78" s="221"/>
      <c r="R78" s="221"/>
      <c r="S78" s="221"/>
      <c r="T78" s="221"/>
      <c r="U78" s="221"/>
      <c r="V78" s="221"/>
      <c r="W78" s="221"/>
      <c r="X78" s="221"/>
      <c r="Y78" s="221"/>
      <c r="Z78" s="221"/>
    </row>
    <row r="79" ht="13.5" customHeight="1">
      <c r="A79" s="221"/>
      <c r="B79" s="221"/>
      <c r="C79" s="221"/>
      <c r="D79" s="221"/>
      <c r="E79" s="221"/>
      <c r="F79" s="221"/>
      <c r="G79" s="221"/>
      <c r="H79" s="221"/>
      <c r="I79" s="221"/>
      <c r="J79" s="221"/>
      <c r="K79" s="221"/>
      <c r="L79" s="221"/>
      <c r="M79" s="221"/>
      <c r="N79" s="221"/>
      <c r="O79" s="221"/>
      <c r="P79" s="221"/>
      <c r="Q79" s="221"/>
      <c r="R79" s="221"/>
      <c r="S79" s="221"/>
      <c r="T79" s="221"/>
      <c r="U79" s="221"/>
      <c r="V79" s="221"/>
      <c r="W79" s="221"/>
      <c r="X79" s="221"/>
      <c r="Y79" s="221"/>
      <c r="Z79" s="221"/>
    </row>
    <row r="80" ht="13.5" customHeight="1">
      <c r="A80" s="221"/>
      <c r="B80" s="221"/>
      <c r="C80" s="221"/>
      <c r="D80" s="221"/>
      <c r="E80" s="221"/>
      <c r="F80" s="221"/>
      <c r="G80" s="221"/>
      <c r="H80" s="221"/>
      <c r="I80" s="221"/>
      <c r="J80" s="221"/>
      <c r="K80" s="221"/>
      <c r="L80" s="221"/>
      <c r="M80" s="221"/>
      <c r="N80" s="221"/>
      <c r="O80" s="221"/>
      <c r="P80" s="221"/>
      <c r="Q80" s="221"/>
      <c r="R80" s="221"/>
      <c r="S80" s="221"/>
      <c r="T80" s="221"/>
      <c r="U80" s="221"/>
      <c r="V80" s="221"/>
      <c r="W80" s="221"/>
      <c r="X80" s="221"/>
      <c r="Y80" s="221"/>
      <c r="Z80" s="221"/>
    </row>
    <row r="81" ht="13.5" customHeight="1">
      <c r="A81" s="221"/>
      <c r="B81" s="221"/>
      <c r="C81" s="221"/>
      <c r="D81" s="221"/>
      <c r="E81" s="221"/>
      <c r="F81" s="221"/>
      <c r="G81" s="221"/>
      <c r="H81" s="221"/>
      <c r="I81" s="221"/>
      <c r="J81" s="221"/>
      <c r="K81" s="221"/>
      <c r="L81" s="221"/>
      <c r="M81" s="221"/>
      <c r="N81" s="221"/>
      <c r="O81" s="221"/>
      <c r="P81" s="221"/>
      <c r="Q81" s="221"/>
      <c r="R81" s="221"/>
      <c r="S81" s="221"/>
      <c r="T81" s="221"/>
      <c r="U81" s="221"/>
      <c r="V81" s="221"/>
      <c r="W81" s="221"/>
      <c r="X81" s="221"/>
      <c r="Y81" s="221"/>
      <c r="Z81" s="221"/>
    </row>
    <row r="82" ht="13.5" customHeight="1">
      <c r="A82" s="221"/>
      <c r="B82" s="221"/>
      <c r="C82" s="221"/>
      <c r="D82" s="221"/>
      <c r="E82" s="221"/>
      <c r="F82" s="221"/>
      <c r="G82" s="221"/>
      <c r="H82" s="221"/>
      <c r="I82" s="221"/>
      <c r="J82" s="221"/>
      <c r="K82" s="221"/>
      <c r="L82" s="221"/>
      <c r="M82" s="221"/>
      <c r="N82" s="221"/>
      <c r="O82" s="221"/>
      <c r="P82" s="221"/>
      <c r="Q82" s="221"/>
      <c r="R82" s="221"/>
      <c r="S82" s="221"/>
      <c r="T82" s="221"/>
      <c r="U82" s="221"/>
      <c r="V82" s="221"/>
      <c r="W82" s="221"/>
      <c r="X82" s="221"/>
      <c r="Y82" s="221"/>
      <c r="Z82" s="221"/>
    </row>
    <row r="83" ht="13.5" customHeight="1">
      <c r="A83" s="221"/>
      <c r="B83" s="221"/>
      <c r="C83" s="221"/>
      <c r="D83" s="221"/>
      <c r="E83" s="221"/>
      <c r="F83" s="221"/>
      <c r="G83" s="221"/>
      <c r="H83" s="221"/>
      <c r="I83" s="221"/>
      <c r="J83" s="221"/>
      <c r="K83" s="221"/>
      <c r="L83" s="221"/>
      <c r="M83" s="221"/>
      <c r="N83" s="221"/>
      <c r="O83" s="221"/>
      <c r="P83" s="221"/>
      <c r="Q83" s="221"/>
      <c r="R83" s="221"/>
      <c r="S83" s="221"/>
      <c r="T83" s="221"/>
      <c r="U83" s="221"/>
      <c r="V83" s="221"/>
      <c r="W83" s="221"/>
      <c r="X83" s="221"/>
      <c r="Y83" s="221"/>
      <c r="Z83" s="221"/>
    </row>
    <row r="84" ht="13.5" customHeight="1">
      <c r="A84" s="221"/>
      <c r="B84" s="221"/>
      <c r="C84" s="221"/>
      <c r="D84" s="221"/>
      <c r="E84" s="221"/>
      <c r="F84" s="221"/>
      <c r="G84" s="221"/>
      <c r="H84" s="221"/>
      <c r="I84" s="221"/>
      <c r="J84" s="221"/>
      <c r="K84" s="221"/>
      <c r="L84" s="221"/>
      <c r="M84" s="221"/>
      <c r="N84" s="221"/>
      <c r="O84" s="221"/>
      <c r="P84" s="221"/>
      <c r="Q84" s="221"/>
      <c r="R84" s="221"/>
      <c r="S84" s="221"/>
      <c r="T84" s="221"/>
      <c r="U84" s="221"/>
      <c r="V84" s="221"/>
      <c r="W84" s="221"/>
      <c r="X84" s="221"/>
      <c r="Y84" s="221"/>
      <c r="Z84" s="221"/>
    </row>
    <row r="85" ht="13.5" customHeight="1">
      <c r="A85" s="221"/>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c r="Z85" s="221"/>
    </row>
    <row r="86" ht="13.5" customHeight="1">
      <c r="A86" s="221"/>
      <c r="B86" s="221"/>
      <c r="C86" s="221"/>
      <c r="D86" s="221"/>
      <c r="E86" s="221"/>
      <c r="F86" s="221"/>
      <c r="G86" s="221"/>
      <c r="H86" s="221"/>
      <c r="I86" s="221"/>
      <c r="J86" s="221"/>
      <c r="K86" s="221"/>
      <c r="L86" s="221"/>
      <c r="M86" s="221"/>
      <c r="N86" s="221"/>
      <c r="O86" s="221"/>
      <c r="P86" s="221"/>
      <c r="Q86" s="221"/>
      <c r="R86" s="221"/>
      <c r="S86" s="221"/>
      <c r="T86" s="221"/>
      <c r="U86" s="221"/>
      <c r="V86" s="221"/>
      <c r="W86" s="221"/>
      <c r="X86" s="221"/>
      <c r="Y86" s="221"/>
      <c r="Z86" s="221"/>
    </row>
    <row r="87" ht="13.5" customHeight="1">
      <c r="A87" s="221"/>
      <c r="B87" s="221"/>
      <c r="C87" s="221"/>
      <c r="D87" s="221"/>
      <c r="E87" s="221"/>
      <c r="F87" s="221"/>
      <c r="G87" s="221"/>
      <c r="H87" s="221"/>
      <c r="I87" s="221"/>
      <c r="J87" s="221"/>
      <c r="K87" s="221"/>
      <c r="L87" s="221"/>
      <c r="M87" s="221"/>
      <c r="N87" s="221"/>
      <c r="O87" s="221"/>
      <c r="P87" s="221"/>
      <c r="Q87" s="221"/>
      <c r="R87" s="221"/>
      <c r="S87" s="221"/>
      <c r="T87" s="221"/>
      <c r="U87" s="221"/>
      <c r="V87" s="221"/>
      <c r="W87" s="221"/>
      <c r="X87" s="221"/>
      <c r="Y87" s="221"/>
      <c r="Z87" s="221"/>
    </row>
    <row r="88" ht="13.5" customHeight="1">
      <c r="A88" s="221"/>
      <c r="B88" s="221"/>
      <c r="C88" s="221"/>
      <c r="D88" s="221"/>
      <c r="E88" s="221"/>
      <c r="F88" s="221"/>
      <c r="G88" s="221"/>
      <c r="H88" s="221"/>
      <c r="I88" s="221"/>
      <c r="J88" s="221"/>
      <c r="K88" s="221"/>
      <c r="L88" s="221"/>
      <c r="M88" s="221"/>
      <c r="N88" s="221"/>
      <c r="O88" s="221"/>
      <c r="P88" s="221"/>
      <c r="Q88" s="221"/>
      <c r="R88" s="221"/>
      <c r="S88" s="221"/>
      <c r="T88" s="221"/>
      <c r="U88" s="221"/>
      <c r="V88" s="221"/>
      <c r="W88" s="221"/>
      <c r="X88" s="221"/>
      <c r="Y88" s="221"/>
      <c r="Z88" s="221"/>
    </row>
    <row r="89" ht="13.5" customHeight="1">
      <c r="A89" s="221"/>
      <c r="B89" s="221"/>
      <c r="C89" s="221"/>
      <c r="D89" s="221"/>
      <c r="E89" s="221"/>
      <c r="F89" s="221"/>
      <c r="G89" s="221"/>
      <c r="H89" s="221"/>
      <c r="I89" s="221"/>
      <c r="J89" s="221"/>
      <c r="K89" s="221"/>
      <c r="L89" s="221"/>
      <c r="M89" s="221"/>
      <c r="N89" s="221"/>
      <c r="O89" s="221"/>
      <c r="P89" s="221"/>
      <c r="Q89" s="221"/>
      <c r="R89" s="221"/>
      <c r="S89" s="221"/>
      <c r="T89" s="221"/>
      <c r="U89" s="221"/>
      <c r="V89" s="221"/>
      <c r="W89" s="221"/>
      <c r="X89" s="221"/>
      <c r="Y89" s="221"/>
      <c r="Z89" s="221"/>
    </row>
    <row r="90" ht="13.5" customHeight="1">
      <c r="A90" s="221"/>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c r="Z90" s="221"/>
    </row>
    <row r="91" ht="13.5" customHeight="1">
      <c r="A91" s="221"/>
      <c r="B91" s="221"/>
      <c r="C91" s="221"/>
      <c r="D91" s="221"/>
      <c r="E91" s="221"/>
      <c r="F91" s="221"/>
      <c r="G91" s="221"/>
      <c r="H91" s="221"/>
      <c r="I91" s="221"/>
      <c r="J91" s="221"/>
      <c r="K91" s="221"/>
      <c r="L91" s="221"/>
      <c r="M91" s="221"/>
      <c r="N91" s="221"/>
      <c r="O91" s="221"/>
      <c r="P91" s="221"/>
      <c r="Q91" s="221"/>
      <c r="R91" s="221"/>
      <c r="S91" s="221"/>
      <c r="T91" s="221"/>
      <c r="U91" s="221"/>
      <c r="V91" s="221"/>
      <c r="W91" s="221"/>
      <c r="X91" s="221"/>
      <c r="Y91" s="221"/>
      <c r="Z91" s="221"/>
    </row>
    <row r="92" ht="13.5" customHeight="1">
      <c r="A92" s="221"/>
      <c r="B92" s="221"/>
      <c r="C92" s="221"/>
      <c r="D92" s="221"/>
      <c r="E92" s="221"/>
      <c r="F92" s="221"/>
      <c r="G92" s="221"/>
      <c r="H92" s="221"/>
      <c r="I92" s="221"/>
      <c r="J92" s="221"/>
      <c r="K92" s="221"/>
      <c r="L92" s="221"/>
      <c r="M92" s="221"/>
      <c r="N92" s="221"/>
      <c r="O92" s="221"/>
      <c r="P92" s="221"/>
      <c r="Q92" s="221"/>
      <c r="R92" s="221"/>
      <c r="S92" s="221"/>
      <c r="T92" s="221"/>
      <c r="U92" s="221"/>
      <c r="V92" s="221"/>
      <c r="W92" s="221"/>
      <c r="X92" s="221"/>
      <c r="Y92" s="221"/>
      <c r="Z92" s="221"/>
    </row>
    <row r="93" ht="13.5" customHeight="1">
      <c r="A93" s="221"/>
      <c r="B93" s="221"/>
      <c r="C93" s="221"/>
      <c r="D93" s="221"/>
      <c r="E93" s="221"/>
      <c r="F93" s="221"/>
      <c r="G93" s="221"/>
      <c r="H93" s="221"/>
      <c r="I93" s="221"/>
      <c r="J93" s="221"/>
      <c r="K93" s="221"/>
      <c r="L93" s="221"/>
      <c r="M93" s="221"/>
      <c r="N93" s="221"/>
      <c r="O93" s="221"/>
      <c r="P93" s="221"/>
      <c r="Q93" s="221"/>
      <c r="R93" s="221"/>
      <c r="S93" s="221"/>
      <c r="T93" s="221"/>
      <c r="U93" s="221"/>
      <c r="V93" s="221"/>
      <c r="W93" s="221"/>
      <c r="X93" s="221"/>
      <c r="Y93" s="221"/>
      <c r="Z93" s="221"/>
    </row>
    <row r="94" ht="13.5" customHeight="1">
      <c r="A94" s="221"/>
      <c r="B94" s="221"/>
      <c r="C94" s="221"/>
      <c r="D94" s="221"/>
      <c r="E94" s="221"/>
      <c r="F94" s="221"/>
      <c r="G94" s="221"/>
      <c r="H94" s="221"/>
      <c r="I94" s="221"/>
      <c r="J94" s="221"/>
      <c r="K94" s="221"/>
      <c r="L94" s="221"/>
      <c r="M94" s="221"/>
      <c r="N94" s="221"/>
      <c r="O94" s="221"/>
      <c r="P94" s="221"/>
      <c r="Q94" s="221"/>
      <c r="R94" s="221"/>
      <c r="S94" s="221"/>
      <c r="T94" s="221"/>
      <c r="U94" s="221"/>
      <c r="V94" s="221"/>
      <c r="W94" s="221"/>
      <c r="X94" s="221"/>
      <c r="Y94" s="221"/>
      <c r="Z94" s="221"/>
    </row>
    <row r="95" ht="13.5" customHeight="1">
      <c r="A95" s="221"/>
      <c r="B95" s="221"/>
      <c r="C95" s="221"/>
      <c r="D95" s="221"/>
      <c r="E95" s="221"/>
      <c r="F95" s="221"/>
      <c r="G95" s="221"/>
      <c r="H95" s="221"/>
      <c r="I95" s="221"/>
      <c r="J95" s="221"/>
      <c r="K95" s="221"/>
      <c r="L95" s="221"/>
      <c r="M95" s="221"/>
      <c r="N95" s="221"/>
      <c r="O95" s="221"/>
      <c r="P95" s="221"/>
      <c r="Q95" s="221"/>
      <c r="R95" s="221"/>
      <c r="S95" s="221"/>
      <c r="T95" s="221"/>
      <c r="U95" s="221"/>
      <c r="V95" s="221"/>
      <c r="W95" s="221"/>
      <c r="X95" s="221"/>
      <c r="Y95" s="221"/>
      <c r="Z95" s="221"/>
    </row>
    <row r="96" ht="13.5" customHeight="1">
      <c r="A96" s="221"/>
      <c r="B96" s="221"/>
      <c r="C96" s="221"/>
      <c r="D96" s="221"/>
      <c r="E96" s="221"/>
      <c r="F96" s="221"/>
      <c r="G96" s="221"/>
      <c r="H96" s="221"/>
      <c r="I96" s="221"/>
      <c r="J96" s="221"/>
      <c r="K96" s="221"/>
      <c r="L96" s="221"/>
      <c r="M96" s="221"/>
      <c r="N96" s="221"/>
      <c r="O96" s="221"/>
      <c r="P96" s="221"/>
      <c r="Q96" s="221"/>
      <c r="R96" s="221"/>
      <c r="S96" s="221"/>
      <c r="T96" s="221"/>
      <c r="U96" s="221"/>
      <c r="V96" s="221"/>
      <c r="W96" s="221"/>
      <c r="X96" s="221"/>
      <c r="Y96" s="221"/>
      <c r="Z96" s="221"/>
    </row>
    <row r="97" ht="13.5" customHeight="1">
      <c r="A97" s="221"/>
      <c r="B97" s="221"/>
      <c r="C97" s="221"/>
      <c r="D97" s="221"/>
      <c r="E97" s="221"/>
      <c r="F97" s="221"/>
      <c r="G97" s="221"/>
      <c r="H97" s="221"/>
      <c r="I97" s="221"/>
      <c r="J97" s="221"/>
      <c r="K97" s="221"/>
      <c r="L97" s="221"/>
      <c r="M97" s="221"/>
      <c r="N97" s="221"/>
      <c r="O97" s="221"/>
      <c r="P97" s="221"/>
      <c r="Q97" s="221"/>
      <c r="R97" s="221"/>
      <c r="S97" s="221"/>
      <c r="T97" s="221"/>
      <c r="U97" s="221"/>
      <c r="V97" s="221"/>
      <c r="W97" s="221"/>
      <c r="X97" s="221"/>
      <c r="Y97" s="221"/>
      <c r="Z97" s="221"/>
    </row>
    <row r="98" ht="13.5" customHeight="1">
      <c r="A98" s="221"/>
      <c r="B98" s="221"/>
      <c r="C98" s="221"/>
      <c r="D98" s="221"/>
      <c r="E98" s="221"/>
      <c r="F98" s="221"/>
      <c r="G98" s="221"/>
      <c r="H98" s="221"/>
      <c r="I98" s="221"/>
      <c r="J98" s="221"/>
      <c r="K98" s="221"/>
      <c r="L98" s="221"/>
      <c r="M98" s="221"/>
      <c r="N98" s="221"/>
      <c r="O98" s="221"/>
      <c r="P98" s="221"/>
      <c r="Q98" s="221"/>
      <c r="R98" s="221"/>
      <c r="S98" s="221"/>
      <c r="T98" s="221"/>
      <c r="U98" s="221"/>
      <c r="V98" s="221"/>
      <c r="W98" s="221"/>
      <c r="X98" s="221"/>
      <c r="Y98" s="221"/>
      <c r="Z98" s="221"/>
    </row>
    <row r="99" ht="13.5" customHeight="1">
      <c r="A99" s="221"/>
      <c r="B99" s="221"/>
      <c r="C99" s="221"/>
      <c r="D99" s="221"/>
      <c r="E99" s="221"/>
      <c r="F99" s="221"/>
      <c r="G99" s="221"/>
      <c r="H99" s="221"/>
      <c r="I99" s="221"/>
      <c r="J99" s="221"/>
      <c r="K99" s="221"/>
      <c r="L99" s="221"/>
      <c r="M99" s="221"/>
      <c r="N99" s="221"/>
      <c r="O99" s="221"/>
      <c r="P99" s="221"/>
      <c r="Q99" s="221"/>
      <c r="R99" s="221"/>
      <c r="S99" s="221"/>
      <c r="T99" s="221"/>
      <c r="U99" s="221"/>
      <c r="V99" s="221"/>
      <c r="W99" s="221"/>
      <c r="X99" s="221"/>
      <c r="Y99" s="221"/>
      <c r="Z99" s="221"/>
    </row>
    <row r="100" ht="13.5" customHeight="1">
      <c r="A100" s="221"/>
      <c r="B100" s="221"/>
      <c r="C100" s="221"/>
      <c r="D100" s="221"/>
      <c r="E100" s="221"/>
      <c r="F100" s="221"/>
      <c r="G100" s="221"/>
      <c r="H100" s="221"/>
      <c r="I100" s="221"/>
      <c r="J100" s="221"/>
      <c r="K100" s="221"/>
      <c r="L100" s="221"/>
      <c r="M100" s="221"/>
      <c r="N100" s="221"/>
      <c r="O100" s="221"/>
      <c r="P100" s="221"/>
      <c r="Q100" s="221"/>
      <c r="R100" s="221"/>
      <c r="S100" s="221"/>
      <c r="T100" s="221"/>
      <c r="U100" s="221"/>
      <c r="V100" s="221"/>
      <c r="W100" s="221"/>
      <c r="X100" s="221"/>
      <c r="Y100" s="221"/>
      <c r="Z100" s="221"/>
    </row>
    <row r="101" ht="13.5" customHeight="1">
      <c r="A101" s="221"/>
      <c r="B101" s="221"/>
      <c r="C101" s="221"/>
      <c r="D101" s="221"/>
      <c r="E101" s="221"/>
      <c r="F101" s="221"/>
      <c r="G101" s="221"/>
      <c r="H101" s="221"/>
      <c r="I101" s="221"/>
      <c r="J101" s="221"/>
      <c r="K101" s="221"/>
      <c r="L101" s="221"/>
      <c r="M101" s="221"/>
      <c r="N101" s="221"/>
      <c r="O101" s="221"/>
      <c r="P101" s="221"/>
      <c r="Q101" s="221"/>
      <c r="R101" s="221"/>
      <c r="S101" s="221"/>
      <c r="T101" s="221"/>
      <c r="U101" s="221"/>
      <c r="V101" s="221"/>
      <c r="W101" s="221"/>
      <c r="X101" s="221"/>
      <c r="Y101" s="221"/>
      <c r="Z101" s="221"/>
    </row>
    <row r="102" ht="13.5" customHeight="1">
      <c r="A102" s="221"/>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c r="Y102" s="221"/>
      <c r="Z102" s="221"/>
    </row>
    <row r="103" ht="13.5" customHeight="1">
      <c r="A103" s="221"/>
      <c r="B103" s="221"/>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c r="Y103" s="221"/>
      <c r="Z103" s="221"/>
    </row>
    <row r="104" ht="13.5" customHeight="1">
      <c r="A104" s="221"/>
      <c r="B104" s="221"/>
      <c r="C104" s="221"/>
      <c r="D104" s="221"/>
      <c r="E104" s="221"/>
      <c r="F104" s="221"/>
      <c r="G104" s="221"/>
      <c r="H104" s="221"/>
      <c r="I104" s="221"/>
      <c r="J104" s="221"/>
      <c r="K104" s="221"/>
      <c r="L104" s="221"/>
      <c r="M104" s="221"/>
      <c r="N104" s="221"/>
      <c r="O104" s="221"/>
      <c r="P104" s="221"/>
      <c r="Q104" s="221"/>
      <c r="R104" s="221"/>
      <c r="S104" s="221"/>
      <c r="T104" s="221"/>
      <c r="U104" s="221"/>
      <c r="V104" s="221"/>
      <c r="W104" s="221"/>
      <c r="X104" s="221"/>
      <c r="Y104" s="221"/>
      <c r="Z104" s="221"/>
    </row>
    <row r="105" ht="13.5" customHeight="1">
      <c r="A105" s="221"/>
      <c r="B105" s="221"/>
      <c r="C105" s="221"/>
      <c r="D105" s="221"/>
      <c r="E105" s="221"/>
      <c r="F105" s="221"/>
      <c r="G105" s="221"/>
      <c r="H105" s="221"/>
      <c r="I105" s="221"/>
      <c r="J105" s="221"/>
      <c r="K105" s="221"/>
      <c r="L105" s="221"/>
      <c r="M105" s="221"/>
      <c r="N105" s="221"/>
      <c r="O105" s="221"/>
      <c r="P105" s="221"/>
      <c r="Q105" s="221"/>
      <c r="R105" s="221"/>
      <c r="S105" s="221"/>
      <c r="T105" s="221"/>
      <c r="U105" s="221"/>
      <c r="V105" s="221"/>
      <c r="W105" s="221"/>
      <c r="X105" s="221"/>
      <c r="Y105" s="221"/>
      <c r="Z105" s="221"/>
    </row>
    <row r="106" ht="13.5" customHeight="1">
      <c r="A106" s="221"/>
      <c r="B106" s="221"/>
      <c r="C106" s="221"/>
      <c r="D106" s="221"/>
      <c r="E106" s="221"/>
      <c r="F106" s="221"/>
      <c r="G106" s="221"/>
      <c r="H106" s="221"/>
      <c r="I106" s="221"/>
      <c r="J106" s="221"/>
      <c r="K106" s="221"/>
      <c r="L106" s="221"/>
      <c r="M106" s="221"/>
      <c r="N106" s="221"/>
      <c r="O106" s="221"/>
      <c r="P106" s="221"/>
      <c r="Q106" s="221"/>
      <c r="R106" s="221"/>
      <c r="S106" s="221"/>
      <c r="T106" s="221"/>
      <c r="U106" s="221"/>
      <c r="V106" s="221"/>
      <c r="W106" s="221"/>
      <c r="X106" s="221"/>
      <c r="Y106" s="221"/>
      <c r="Z106" s="221"/>
    </row>
    <row r="107" ht="13.5" customHeight="1">
      <c r="A107" s="221"/>
      <c r="B107" s="221"/>
      <c r="C107" s="221"/>
      <c r="D107" s="221"/>
      <c r="E107" s="221"/>
      <c r="F107" s="221"/>
      <c r="G107" s="221"/>
      <c r="H107" s="221"/>
      <c r="I107" s="221"/>
      <c r="J107" s="221"/>
      <c r="K107" s="221"/>
      <c r="L107" s="221"/>
      <c r="M107" s="221"/>
      <c r="N107" s="221"/>
      <c r="O107" s="221"/>
      <c r="P107" s="221"/>
      <c r="Q107" s="221"/>
      <c r="R107" s="221"/>
      <c r="S107" s="221"/>
      <c r="T107" s="221"/>
      <c r="U107" s="221"/>
      <c r="V107" s="221"/>
      <c r="W107" s="221"/>
      <c r="X107" s="221"/>
      <c r="Y107" s="221"/>
      <c r="Z107" s="221"/>
    </row>
    <row r="108" ht="13.5" customHeight="1">
      <c r="A108" s="221"/>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1"/>
    </row>
    <row r="109" ht="13.5" customHeight="1">
      <c r="A109" s="221"/>
      <c r="B109" s="221"/>
      <c r="C109" s="221"/>
      <c r="D109" s="221"/>
      <c r="E109" s="221"/>
      <c r="F109" s="221"/>
      <c r="G109" s="221"/>
      <c r="H109" s="221"/>
      <c r="I109" s="221"/>
      <c r="J109" s="221"/>
      <c r="K109" s="221"/>
      <c r="L109" s="221"/>
      <c r="M109" s="221"/>
      <c r="N109" s="221"/>
      <c r="O109" s="221"/>
      <c r="P109" s="221"/>
      <c r="Q109" s="221"/>
      <c r="R109" s="221"/>
      <c r="S109" s="221"/>
      <c r="T109" s="221"/>
      <c r="U109" s="221"/>
      <c r="V109" s="221"/>
      <c r="W109" s="221"/>
      <c r="X109" s="221"/>
      <c r="Y109" s="221"/>
      <c r="Z109" s="221"/>
    </row>
    <row r="110" ht="13.5" customHeight="1">
      <c r="A110" s="221"/>
      <c r="B110" s="221"/>
      <c r="C110" s="221"/>
      <c r="D110" s="221"/>
      <c r="E110" s="221"/>
      <c r="F110" s="221"/>
      <c r="G110" s="221"/>
      <c r="H110" s="221"/>
      <c r="I110" s="221"/>
      <c r="J110" s="221"/>
      <c r="K110" s="221"/>
      <c r="L110" s="221"/>
      <c r="M110" s="221"/>
      <c r="N110" s="221"/>
      <c r="O110" s="221"/>
      <c r="P110" s="221"/>
      <c r="Q110" s="221"/>
      <c r="R110" s="221"/>
      <c r="S110" s="221"/>
      <c r="T110" s="221"/>
      <c r="U110" s="221"/>
      <c r="V110" s="221"/>
      <c r="W110" s="221"/>
      <c r="X110" s="221"/>
      <c r="Y110" s="221"/>
      <c r="Z110" s="221"/>
    </row>
    <row r="111" ht="13.5" customHeight="1">
      <c r="A111" s="221"/>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c r="Y111" s="221"/>
      <c r="Z111" s="221"/>
    </row>
    <row r="112" ht="13.5" customHeight="1">
      <c r="A112" s="22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1"/>
    </row>
    <row r="113" ht="13.5" customHeight="1">
      <c r="A113" s="221"/>
      <c r="B113" s="221"/>
      <c r="C113" s="221"/>
      <c r="D113" s="221"/>
      <c r="E113" s="221"/>
      <c r="F113" s="221"/>
      <c r="G113" s="221"/>
      <c r="H113" s="221"/>
      <c r="I113" s="221"/>
      <c r="J113" s="221"/>
      <c r="K113" s="221"/>
      <c r="L113" s="221"/>
      <c r="M113" s="221"/>
      <c r="N113" s="221"/>
      <c r="O113" s="221"/>
      <c r="P113" s="221"/>
      <c r="Q113" s="221"/>
      <c r="R113" s="221"/>
      <c r="S113" s="221"/>
      <c r="T113" s="221"/>
      <c r="U113" s="221"/>
      <c r="V113" s="221"/>
      <c r="W113" s="221"/>
      <c r="X113" s="221"/>
      <c r="Y113" s="221"/>
      <c r="Z113" s="221"/>
    </row>
    <row r="114" ht="13.5" customHeight="1">
      <c r="A114" s="221"/>
      <c r="B114" s="221"/>
      <c r="C114" s="221"/>
      <c r="D114" s="221"/>
      <c r="E114" s="221"/>
      <c r="F114" s="221"/>
      <c r="G114" s="221"/>
      <c r="H114" s="221"/>
      <c r="I114" s="221"/>
      <c r="J114" s="221"/>
      <c r="K114" s="221"/>
      <c r="L114" s="221"/>
      <c r="M114" s="221"/>
      <c r="N114" s="221"/>
      <c r="O114" s="221"/>
      <c r="P114" s="221"/>
      <c r="Q114" s="221"/>
      <c r="R114" s="221"/>
      <c r="S114" s="221"/>
      <c r="T114" s="221"/>
      <c r="U114" s="221"/>
      <c r="V114" s="221"/>
      <c r="W114" s="221"/>
      <c r="X114" s="221"/>
      <c r="Y114" s="221"/>
      <c r="Z114" s="221"/>
    </row>
    <row r="115" ht="13.5" customHeight="1">
      <c r="A115" s="221"/>
      <c r="B115" s="221"/>
      <c r="C115" s="221"/>
      <c r="D115" s="221"/>
      <c r="E115" s="221"/>
      <c r="F115" s="221"/>
      <c r="G115" s="221"/>
      <c r="H115" s="221"/>
      <c r="I115" s="221"/>
      <c r="J115" s="221"/>
      <c r="K115" s="221"/>
      <c r="L115" s="221"/>
      <c r="M115" s="221"/>
      <c r="N115" s="221"/>
      <c r="O115" s="221"/>
      <c r="P115" s="221"/>
      <c r="Q115" s="221"/>
      <c r="R115" s="221"/>
      <c r="S115" s="221"/>
      <c r="T115" s="221"/>
      <c r="U115" s="221"/>
      <c r="V115" s="221"/>
      <c r="W115" s="221"/>
      <c r="X115" s="221"/>
      <c r="Y115" s="221"/>
      <c r="Z115" s="221"/>
    </row>
    <row r="116" ht="13.5" customHeight="1">
      <c r="A116" s="221"/>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1"/>
    </row>
    <row r="117" ht="13.5" customHeight="1">
      <c r="A117" s="221"/>
      <c r="B117" s="221"/>
      <c r="C117" s="221"/>
      <c r="D117" s="221"/>
      <c r="E117" s="221"/>
      <c r="F117" s="221"/>
      <c r="G117" s="221"/>
      <c r="H117" s="221"/>
      <c r="I117" s="221"/>
      <c r="J117" s="221"/>
      <c r="K117" s="221"/>
      <c r="L117" s="221"/>
      <c r="M117" s="221"/>
      <c r="N117" s="221"/>
      <c r="O117" s="221"/>
      <c r="P117" s="221"/>
      <c r="Q117" s="221"/>
      <c r="R117" s="221"/>
      <c r="S117" s="221"/>
      <c r="T117" s="221"/>
      <c r="U117" s="221"/>
      <c r="V117" s="221"/>
      <c r="W117" s="221"/>
      <c r="X117" s="221"/>
      <c r="Y117" s="221"/>
      <c r="Z117" s="221"/>
    </row>
    <row r="118" ht="13.5" customHeight="1">
      <c r="A118" s="221"/>
      <c r="B118" s="221"/>
      <c r="C118" s="221"/>
      <c r="D118" s="221"/>
      <c r="E118" s="221"/>
      <c r="F118" s="221"/>
      <c r="G118" s="221"/>
      <c r="H118" s="221"/>
      <c r="I118" s="221"/>
      <c r="J118" s="221"/>
      <c r="K118" s="221"/>
      <c r="L118" s="221"/>
      <c r="M118" s="221"/>
      <c r="N118" s="221"/>
      <c r="O118" s="221"/>
      <c r="P118" s="221"/>
      <c r="Q118" s="221"/>
      <c r="R118" s="221"/>
      <c r="S118" s="221"/>
      <c r="T118" s="221"/>
      <c r="U118" s="221"/>
      <c r="V118" s="221"/>
      <c r="W118" s="221"/>
      <c r="X118" s="221"/>
      <c r="Y118" s="221"/>
      <c r="Z118" s="221"/>
    </row>
    <row r="119" ht="13.5" customHeight="1">
      <c r="A119" s="221"/>
      <c r="B119" s="221"/>
      <c r="C119" s="221"/>
      <c r="D119" s="221"/>
      <c r="E119" s="221"/>
      <c r="F119" s="221"/>
      <c r="G119" s="221"/>
      <c r="H119" s="221"/>
      <c r="I119" s="221"/>
      <c r="J119" s="221"/>
      <c r="K119" s="221"/>
      <c r="L119" s="221"/>
      <c r="M119" s="221"/>
      <c r="N119" s="221"/>
      <c r="O119" s="221"/>
      <c r="P119" s="221"/>
      <c r="Q119" s="221"/>
      <c r="R119" s="221"/>
      <c r="S119" s="221"/>
      <c r="T119" s="221"/>
      <c r="U119" s="221"/>
      <c r="V119" s="221"/>
      <c r="W119" s="221"/>
      <c r="X119" s="221"/>
      <c r="Y119" s="221"/>
      <c r="Z119" s="221"/>
    </row>
    <row r="120" ht="13.5" customHeight="1">
      <c r="A120" s="221"/>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1"/>
    </row>
    <row r="121" ht="13.5" customHeight="1">
      <c r="A121" s="221"/>
      <c r="B121" s="221"/>
      <c r="C121" s="221"/>
      <c r="D121" s="221"/>
      <c r="E121" s="221"/>
      <c r="F121" s="221"/>
      <c r="G121" s="221"/>
      <c r="H121" s="221"/>
      <c r="I121" s="221"/>
      <c r="J121" s="221"/>
      <c r="K121" s="221"/>
      <c r="L121" s="221"/>
      <c r="M121" s="221"/>
      <c r="N121" s="221"/>
      <c r="O121" s="221"/>
      <c r="P121" s="221"/>
      <c r="Q121" s="221"/>
      <c r="R121" s="221"/>
      <c r="S121" s="221"/>
      <c r="T121" s="221"/>
      <c r="U121" s="221"/>
      <c r="V121" s="221"/>
      <c r="W121" s="221"/>
      <c r="X121" s="221"/>
      <c r="Y121" s="221"/>
      <c r="Z121" s="221"/>
    </row>
    <row r="122" ht="13.5" customHeight="1">
      <c r="A122" s="221"/>
      <c r="B122" s="221"/>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c r="Z122" s="221"/>
    </row>
    <row r="123" ht="13.5" customHeight="1">
      <c r="A123" s="221"/>
      <c r="B123" s="221"/>
      <c r="C123" s="221"/>
      <c r="D123" s="221"/>
      <c r="E123" s="221"/>
      <c r="F123" s="221"/>
      <c r="G123" s="221"/>
      <c r="H123" s="221"/>
      <c r="I123" s="221"/>
      <c r="J123" s="221"/>
      <c r="K123" s="221"/>
      <c r="L123" s="221"/>
      <c r="M123" s="221"/>
      <c r="N123" s="221"/>
      <c r="O123" s="221"/>
      <c r="P123" s="221"/>
      <c r="Q123" s="221"/>
      <c r="R123" s="221"/>
      <c r="S123" s="221"/>
      <c r="T123" s="221"/>
      <c r="U123" s="221"/>
      <c r="V123" s="221"/>
      <c r="W123" s="221"/>
      <c r="X123" s="221"/>
      <c r="Y123" s="221"/>
      <c r="Z123" s="221"/>
    </row>
    <row r="124" ht="13.5" customHeight="1">
      <c r="A124" s="221"/>
      <c r="B124" s="221"/>
      <c r="C124" s="221"/>
      <c r="D124" s="221"/>
      <c r="E124" s="221"/>
      <c r="F124" s="221"/>
      <c r="G124" s="221"/>
      <c r="H124" s="221"/>
      <c r="I124" s="221"/>
      <c r="J124" s="221"/>
      <c r="K124" s="221"/>
      <c r="L124" s="221"/>
      <c r="M124" s="221"/>
      <c r="N124" s="221"/>
      <c r="O124" s="221"/>
      <c r="P124" s="221"/>
      <c r="Q124" s="221"/>
      <c r="R124" s="221"/>
      <c r="S124" s="221"/>
      <c r="T124" s="221"/>
      <c r="U124" s="221"/>
      <c r="V124" s="221"/>
      <c r="W124" s="221"/>
      <c r="X124" s="221"/>
      <c r="Y124" s="221"/>
      <c r="Z124" s="221"/>
    </row>
    <row r="125" ht="13.5" customHeight="1">
      <c r="A125" s="221"/>
      <c r="B125" s="221"/>
      <c r="C125" s="221"/>
      <c r="D125" s="221"/>
      <c r="E125" s="221"/>
      <c r="F125" s="221"/>
      <c r="G125" s="221"/>
      <c r="H125" s="221"/>
      <c r="I125" s="221"/>
      <c r="J125" s="221"/>
      <c r="K125" s="221"/>
      <c r="L125" s="221"/>
      <c r="M125" s="221"/>
      <c r="N125" s="221"/>
      <c r="O125" s="221"/>
      <c r="P125" s="221"/>
      <c r="Q125" s="221"/>
      <c r="R125" s="221"/>
      <c r="S125" s="221"/>
      <c r="T125" s="221"/>
      <c r="U125" s="221"/>
      <c r="V125" s="221"/>
      <c r="W125" s="221"/>
      <c r="X125" s="221"/>
      <c r="Y125" s="221"/>
      <c r="Z125" s="221"/>
    </row>
    <row r="126" ht="13.5" customHeight="1">
      <c r="A126" s="221"/>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c r="Z126" s="221"/>
    </row>
    <row r="127" ht="13.5" customHeight="1">
      <c r="A127" s="221"/>
      <c r="B127" s="221"/>
      <c r="C127" s="221"/>
      <c r="D127" s="221"/>
      <c r="E127" s="221"/>
      <c r="F127" s="221"/>
      <c r="G127" s="221"/>
      <c r="H127" s="221"/>
      <c r="I127" s="221"/>
      <c r="J127" s="221"/>
      <c r="K127" s="221"/>
      <c r="L127" s="221"/>
      <c r="M127" s="221"/>
      <c r="N127" s="221"/>
      <c r="O127" s="221"/>
      <c r="P127" s="221"/>
      <c r="Q127" s="221"/>
      <c r="R127" s="221"/>
      <c r="S127" s="221"/>
      <c r="T127" s="221"/>
      <c r="U127" s="221"/>
      <c r="V127" s="221"/>
      <c r="W127" s="221"/>
      <c r="X127" s="221"/>
      <c r="Y127" s="221"/>
      <c r="Z127" s="221"/>
    </row>
    <row r="128" ht="13.5" customHeight="1">
      <c r="A128" s="221"/>
      <c r="B128" s="221"/>
      <c r="C128" s="221"/>
      <c r="D128" s="221"/>
      <c r="E128" s="221"/>
      <c r="F128" s="221"/>
      <c r="G128" s="221"/>
      <c r="H128" s="221"/>
      <c r="I128" s="221"/>
      <c r="J128" s="221"/>
      <c r="K128" s="221"/>
      <c r="L128" s="221"/>
      <c r="M128" s="221"/>
      <c r="N128" s="221"/>
      <c r="O128" s="221"/>
      <c r="P128" s="221"/>
      <c r="Q128" s="221"/>
      <c r="R128" s="221"/>
      <c r="S128" s="221"/>
      <c r="T128" s="221"/>
      <c r="U128" s="221"/>
      <c r="V128" s="221"/>
      <c r="W128" s="221"/>
      <c r="X128" s="221"/>
      <c r="Y128" s="221"/>
      <c r="Z128" s="221"/>
    </row>
    <row r="129" ht="13.5" customHeight="1">
      <c r="A129" s="221"/>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1"/>
      <c r="Z129" s="221"/>
    </row>
    <row r="130" ht="13.5" customHeight="1">
      <c r="A130" s="221"/>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1"/>
      <c r="Z130" s="221"/>
    </row>
    <row r="131" ht="13.5" customHeight="1">
      <c r="A131" s="221"/>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c r="Z131" s="221"/>
    </row>
    <row r="132" ht="13.5" customHeight="1">
      <c r="A132" s="221"/>
      <c r="B132" s="221"/>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c r="Z132" s="221"/>
    </row>
    <row r="133" ht="13.5" customHeight="1">
      <c r="A133" s="221"/>
      <c r="B133" s="221"/>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c r="Z133" s="221"/>
    </row>
    <row r="134" ht="13.5" customHeight="1">
      <c r="A134" s="221"/>
      <c r="B134" s="221"/>
      <c r="C134" s="221"/>
      <c r="D134" s="221"/>
      <c r="E134" s="221"/>
      <c r="F134" s="221"/>
      <c r="G134" s="221"/>
      <c r="H134" s="221"/>
      <c r="I134" s="221"/>
      <c r="J134" s="221"/>
      <c r="K134" s="221"/>
      <c r="L134" s="221"/>
      <c r="M134" s="221"/>
      <c r="N134" s="221"/>
      <c r="O134" s="221"/>
      <c r="P134" s="221"/>
      <c r="Q134" s="221"/>
      <c r="R134" s="221"/>
      <c r="S134" s="221"/>
      <c r="T134" s="221"/>
      <c r="U134" s="221"/>
      <c r="V134" s="221"/>
      <c r="W134" s="221"/>
      <c r="X134" s="221"/>
      <c r="Y134" s="221"/>
      <c r="Z134" s="221"/>
    </row>
    <row r="135" ht="13.5" customHeight="1">
      <c r="A135" s="221"/>
      <c r="B135" s="221"/>
      <c r="C135" s="221"/>
      <c r="D135" s="221"/>
      <c r="E135" s="221"/>
      <c r="F135" s="221"/>
      <c r="G135" s="221"/>
      <c r="H135" s="221"/>
      <c r="I135" s="221"/>
      <c r="J135" s="221"/>
      <c r="K135" s="221"/>
      <c r="L135" s="221"/>
      <c r="M135" s="221"/>
      <c r="N135" s="221"/>
      <c r="O135" s="221"/>
      <c r="P135" s="221"/>
      <c r="Q135" s="221"/>
      <c r="R135" s="221"/>
      <c r="S135" s="221"/>
      <c r="T135" s="221"/>
      <c r="U135" s="221"/>
      <c r="V135" s="221"/>
      <c r="W135" s="221"/>
      <c r="X135" s="221"/>
      <c r="Y135" s="221"/>
      <c r="Z135" s="221"/>
    </row>
    <row r="136" ht="13.5" customHeight="1">
      <c r="A136" s="221"/>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c r="Z136" s="221"/>
    </row>
    <row r="137" ht="13.5" customHeight="1">
      <c r="A137" s="221"/>
      <c r="B137" s="221"/>
      <c r="C137" s="221"/>
      <c r="D137" s="221"/>
      <c r="E137" s="221"/>
      <c r="F137" s="221"/>
      <c r="G137" s="221"/>
      <c r="H137" s="221"/>
      <c r="I137" s="221"/>
      <c r="J137" s="221"/>
      <c r="K137" s="221"/>
      <c r="L137" s="221"/>
      <c r="M137" s="221"/>
      <c r="N137" s="221"/>
      <c r="O137" s="221"/>
      <c r="P137" s="221"/>
      <c r="Q137" s="221"/>
      <c r="R137" s="221"/>
      <c r="S137" s="221"/>
      <c r="T137" s="221"/>
      <c r="U137" s="221"/>
      <c r="V137" s="221"/>
      <c r="W137" s="221"/>
      <c r="X137" s="221"/>
      <c r="Y137" s="221"/>
      <c r="Z137" s="221"/>
    </row>
    <row r="138" ht="13.5" customHeight="1">
      <c r="A138" s="221"/>
      <c r="B138" s="221"/>
      <c r="C138" s="221"/>
      <c r="D138" s="221"/>
      <c r="E138" s="221"/>
      <c r="F138" s="221"/>
      <c r="G138" s="221"/>
      <c r="H138" s="221"/>
      <c r="I138" s="221"/>
      <c r="J138" s="221"/>
      <c r="K138" s="221"/>
      <c r="L138" s="221"/>
      <c r="M138" s="221"/>
      <c r="N138" s="221"/>
      <c r="O138" s="221"/>
      <c r="P138" s="221"/>
      <c r="Q138" s="221"/>
      <c r="R138" s="221"/>
      <c r="S138" s="221"/>
      <c r="T138" s="221"/>
      <c r="U138" s="221"/>
      <c r="V138" s="221"/>
      <c r="W138" s="221"/>
      <c r="X138" s="221"/>
      <c r="Y138" s="221"/>
      <c r="Z138" s="221"/>
    </row>
    <row r="139" ht="13.5" customHeight="1">
      <c r="A139" s="221"/>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c r="Z139" s="221"/>
    </row>
    <row r="140" ht="13.5" customHeight="1">
      <c r="A140" s="221"/>
      <c r="B140" s="221"/>
      <c r="C140" s="221"/>
      <c r="D140" s="221"/>
      <c r="E140" s="221"/>
      <c r="F140" s="221"/>
      <c r="G140" s="221"/>
      <c r="H140" s="221"/>
      <c r="I140" s="221"/>
      <c r="J140" s="221"/>
      <c r="K140" s="221"/>
      <c r="L140" s="221"/>
      <c r="M140" s="221"/>
      <c r="N140" s="221"/>
      <c r="O140" s="221"/>
      <c r="P140" s="221"/>
      <c r="Q140" s="221"/>
      <c r="R140" s="221"/>
      <c r="S140" s="221"/>
      <c r="T140" s="221"/>
      <c r="U140" s="221"/>
      <c r="V140" s="221"/>
      <c r="W140" s="221"/>
      <c r="X140" s="221"/>
      <c r="Y140" s="221"/>
      <c r="Z140" s="221"/>
    </row>
    <row r="141" ht="13.5" customHeight="1">
      <c r="A141" s="221"/>
      <c r="B141" s="221"/>
      <c r="C141" s="221"/>
      <c r="D141" s="221"/>
      <c r="E141" s="221"/>
      <c r="F141" s="221"/>
      <c r="G141" s="221"/>
      <c r="H141" s="221"/>
      <c r="I141" s="221"/>
      <c r="J141" s="221"/>
      <c r="K141" s="221"/>
      <c r="L141" s="221"/>
      <c r="M141" s="221"/>
      <c r="N141" s="221"/>
      <c r="O141" s="221"/>
      <c r="P141" s="221"/>
      <c r="Q141" s="221"/>
      <c r="R141" s="221"/>
      <c r="S141" s="221"/>
      <c r="T141" s="221"/>
      <c r="U141" s="221"/>
      <c r="V141" s="221"/>
      <c r="W141" s="221"/>
      <c r="X141" s="221"/>
      <c r="Y141" s="221"/>
      <c r="Z141" s="221"/>
    </row>
    <row r="142" ht="13.5" customHeight="1">
      <c r="A142" s="221"/>
      <c r="B142" s="221"/>
      <c r="C142" s="221"/>
      <c r="D142" s="221"/>
      <c r="E142" s="221"/>
      <c r="F142" s="221"/>
      <c r="G142" s="221"/>
      <c r="H142" s="221"/>
      <c r="I142" s="221"/>
      <c r="J142" s="221"/>
      <c r="K142" s="221"/>
      <c r="L142" s="221"/>
      <c r="M142" s="221"/>
      <c r="N142" s="221"/>
      <c r="O142" s="221"/>
      <c r="P142" s="221"/>
      <c r="Q142" s="221"/>
      <c r="R142" s="221"/>
      <c r="S142" s="221"/>
      <c r="T142" s="221"/>
      <c r="U142" s="221"/>
      <c r="V142" s="221"/>
      <c r="W142" s="221"/>
      <c r="X142" s="221"/>
      <c r="Y142" s="221"/>
      <c r="Z142" s="221"/>
    </row>
    <row r="143" ht="13.5" customHeight="1">
      <c r="A143" s="221"/>
      <c r="B143" s="221"/>
      <c r="C143" s="221"/>
      <c r="D143" s="221"/>
      <c r="E143" s="221"/>
      <c r="F143" s="221"/>
      <c r="G143" s="221"/>
      <c r="H143" s="221"/>
      <c r="I143" s="221"/>
      <c r="J143" s="221"/>
      <c r="K143" s="221"/>
      <c r="L143" s="221"/>
      <c r="M143" s="221"/>
      <c r="N143" s="221"/>
      <c r="O143" s="221"/>
      <c r="P143" s="221"/>
      <c r="Q143" s="221"/>
      <c r="R143" s="221"/>
      <c r="S143" s="221"/>
      <c r="T143" s="221"/>
      <c r="U143" s="221"/>
      <c r="V143" s="221"/>
      <c r="W143" s="221"/>
      <c r="X143" s="221"/>
      <c r="Y143" s="221"/>
      <c r="Z143" s="221"/>
    </row>
    <row r="144" ht="13.5" customHeight="1">
      <c r="A144" s="221"/>
      <c r="B144" s="221"/>
      <c r="C144" s="221"/>
      <c r="D144" s="221"/>
      <c r="E144" s="221"/>
      <c r="F144" s="221"/>
      <c r="G144" s="221"/>
      <c r="H144" s="221"/>
      <c r="I144" s="221"/>
      <c r="J144" s="221"/>
      <c r="K144" s="221"/>
      <c r="L144" s="221"/>
      <c r="M144" s="221"/>
      <c r="N144" s="221"/>
      <c r="O144" s="221"/>
      <c r="P144" s="221"/>
      <c r="Q144" s="221"/>
      <c r="R144" s="221"/>
      <c r="S144" s="221"/>
      <c r="T144" s="221"/>
      <c r="U144" s="221"/>
      <c r="V144" s="221"/>
      <c r="W144" s="221"/>
      <c r="X144" s="221"/>
      <c r="Y144" s="221"/>
      <c r="Z144" s="221"/>
    </row>
    <row r="145" ht="13.5" customHeight="1">
      <c r="A145" s="221"/>
      <c r="B145" s="221"/>
      <c r="C145" s="221"/>
      <c r="D145" s="221"/>
      <c r="E145" s="221"/>
      <c r="F145" s="221"/>
      <c r="G145" s="221"/>
      <c r="H145" s="221"/>
      <c r="I145" s="221"/>
      <c r="J145" s="221"/>
      <c r="K145" s="221"/>
      <c r="L145" s="221"/>
      <c r="M145" s="221"/>
      <c r="N145" s="221"/>
      <c r="O145" s="221"/>
      <c r="P145" s="221"/>
      <c r="Q145" s="221"/>
      <c r="R145" s="221"/>
      <c r="S145" s="221"/>
      <c r="T145" s="221"/>
      <c r="U145" s="221"/>
      <c r="V145" s="221"/>
      <c r="W145" s="221"/>
      <c r="X145" s="221"/>
      <c r="Y145" s="221"/>
      <c r="Z145" s="221"/>
    </row>
    <row r="146" ht="13.5" customHeight="1">
      <c r="A146" s="221"/>
      <c r="B146" s="221"/>
      <c r="C146" s="221"/>
      <c r="D146" s="221"/>
      <c r="E146" s="221"/>
      <c r="F146" s="221"/>
      <c r="G146" s="221"/>
      <c r="H146" s="221"/>
      <c r="I146" s="221"/>
      <c r="J146" s="221"/>
      <c r="K146" s="221"/>
      <c r="L146" s="221"/>
      <c r="M146" s="221"/>
      <c r="N146" s="221"/>
      <c r="O146" s="221"/>
      <c r="P146" s="221"/>
      <c r="Q146" s="221"/>
      <c r="R146" s="221"/>
      <c r="S146" s="221"/>
      <c r="T146" s="221"/>
      <c r="U146" s="221"/>
      <c r="V146" s="221"/>
      <c r="W146" s="221"/>
      <c r="X146" s="221"/>
      <c r="Y146" s="221"/>
      <c r="Z146" s="221"/>
    </row>
    <row r="147" ht="13.5" customHeight="1">
      <c r="A147" s="221"/>
      <c r="B147" s="221"/>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c r="Z147" s="221"/>
    </row>
    <row r="148" ht="13.5" customHeight="1">
      <c r="A148" s="221"/>
      <c r="B148" s="221"/>
      <c r="C148" s="221"/>
      <c r="D148" s="221"/>
      <c r="E148" s="221"/>
      <c r="F148" s="221"/>
      <c r="G148" s="221"/>
      <c r="H148" s="221"/>
      <c r="I148" s="221"/>
      <c r="J148" s="221"/>
      <c r="K148" s="221"/>
      <c r="L148" s="221"/>
      <c r="M148" s="221"/>
      <c r="N148" s="221"/>
      <c r="O148" s="221"/>
      <c r="P148" s="221"/>
      <c r="Q148" s="221"/>
      <c r="R148" s="221"/>
      <c r="S148" s="221"/>
      <c r="T148" s="221"/>
      <c r="U148" s="221"/>
      <c r="V148" s="221"/>
      <c r="W148" s="221"/>
      <c r="X148" s="221"/>
      <c r="Y148" s="221"/>
      <c r="Z148" s="221"/>
    </row>
    <row r="149" ht="13.5" customHeight="1">
      <c r="A149" s="221"/>
      <c r="B149" s="221"/>
      <c r="C149" s="221"/>
      <c r="D149" s="221"/>
      <c r="E149" s="221"/>
      <c r="F149" s="221"/>
      <c r="G149" s="221"/>
      <c r="H149" s="221"/>
      <c r="I149" s="221"/>
      <c r="J149" s="221"/>
      <c r="K149" s="221"/>
      <c r="L149" s="221"/>
      <c r="M149" s="221"/>
      <c r="N149" s="221"/>
      <c r="O149" s="221"/>
      <c r="P149" s="221"/>
      <c r="Q149" s="221"/>
      <c r="R149" s="221"/>
      <c r="S149" s="221"/>
      <c r="T149" s="221"/>
      <c r="U149" s="221"/>
      <c r="V149" s="221"/>
      <c r="W149" s="221"/>
      <c r="X149" s="221"/>
      <c r="Y149" s="221"/>
      <c r="Z149" s="221"/>
    </row>
    <row r="150" ht="13.5" customHeight="1">
      <c r="A150" s="221"/>
      <c r="B150" s="221"/>
      <c r="C150" s="221"/>
      <c r="D150" s="221"/>
      <c r="E150" s="221"/>
      <c r="F150" s="221"/>
      <c r="G150" s="221"/>
      <c r="H150" s="221"/>
      <c r="I150" s="221"/>
      <c r="J150" s="221"/>
      <c r="K150" s="221"/>
      <c r="L150" s="221"/>
      <c r="M150" s="221"/>
      <c r="N150" s="221"/>
      <c r="O150" s="221"/>
      <c r="P150" s="221"/>
      <c r="Q150" s="221"/>
      <c r="R150" s="221"/>
      <c r="S150" s="221"/>
      <c r="T150" s="221"/>
      <c r="U150" s="221"/>
      <c r="V150" s="221"/>
      <c r="W150" s="221"/>
      <c r="X150" s="221"/>
      <c r="Y150" s="221"/>
      <c r="Z150" s="221"/>
    </row>
    <row r="151" ht="13.5" customHeight="1">
      <c r="A151" s="221"/>
      <c r="B151" s="221"/>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row>
    <row r="152" ht="13.5" customHeight="1">
      <c r="A152" s="221"/>
      <c r="B152" s="221"/>
      <c r="C152" s="221"/>
      <c r="D152" s="221"/>
      <c r="E152" s="221"/>
      <c r="F152" s="221"/>
      <c r="G152" s="221"/>
      <c r="H152" s="221"/>
      <c r="I152" s="221"/>
      <c r="J152" s="221"/>
      <c r="K152" s="221"/>
      <c r="L152" s="221"/>
      <c r="M152" s="221"/>
      <c r="N152" s="221"/>
      <c r="O152" s="221"/>
      <c r="P152" s="221"/>
      <c r="Q152" s="221"/>
      <c r="R152" s="221"/>
      <c r="S152" s="221"/>
      <c r="T152" s="221"/>
      <c r="U152" s="221"/>
      <c r="V152" s="221"/>
      <c r="W152" s="221"/>
      <c r="X152" s="221"/>
      <c r="Y152" s="221"/>
      <c r="Z152" s="221"/>
    </row>
    <row r="153" ht="13.5" customHeight="1">
      <c r="A153" s="221"/>
      <c r="B153" s="221"/>
      <c r="C153" s="221"/>
      <c r="D153" s="221"/>
      <c r="E153" s="221"/>
      <c r="F153" s="221"/>
      <c r="G153" s="221"/>
      <c r="H153" s="221"/>
      <c r="I153" s="221"/>
      <c r="J153" s="221"/>
      <c r="K153" s="221"/>
      <c r="L153" s="221"/>
      <c r="M153" s="221"/>
      <c r="N153" s="221"/>
      <c r="O153" s="221"/>
      <c r="P153" s="221"/>
      <c r="Q153" s="221"/>
      <c r="R153" s="221"/>
      <c r="S153" s="221"/>
      <c r="T153" s="221"/>
      <c r="U153" s="221"/>
      <c r="V153" s="221"/>
      <c r="W153" s="221"/>
      <c r="X153" s="221"/>
      <c r="Y153" s="221"/>
      <c r="Z153" s="221"/>
    </row>
    <row r="154" ht="13.5" customHeight="1">
      <c r="A154" s="221"/>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c r="Z154" s="221"/>
    </row>
    <row r="155" ht="13.5" customHeight="1">
      <c r="A155" s="221"/>
      <c r="B155" s="221"/>
      <c r="C155" s="221"/>
      <c r="D155" s="221"/>
      <c r="E155" s="221"/>
      <c r="F155" s="221"/>
      <c r="G155" s="221"/>
      <c r="H155" s="221"/>
      <c r="I155" s="221"/>
      <c r="J155" s="221"/>
      <c r="K155" s="221"/>
      <c r="L155" s="221"/>
      <c r="M155" s="221"/>
      <c r="N155" s="221"/>
      <c r="O155" s="221"/>
      <c r="P155" s="221"/>
      <c r="Q155" s="221"/>
      <c r="R155" s="221"/>
      <c r="S155" s="221"/>
      <c r="T155" s="221"/>
      <c r="U155" s="221"/>
      <c r="V155" s="221"/>
      <c r="W155" s="221"/>
      <c r="X155" s="221"/>
      <c r="Y155" s="221"/>
      <c r="Z155" s="221"/>
    </row>
    <row r="156" ht="13.5" customHeight="1">
      <c r="A156" s="221"/>
      <c r="B156" s="221"/>
      <c r="C156" s="221"/>
      <c r="D156" s="221"/>
      <c r="E156" s="221"/>
      <c r="F156" s="221"/>
      <c r="G156" s="221"/>
      <c r="H156" s="221"/>
      <c r="I156" s="221"/>
      <c r="J156" s="221"/>
      <c r="K156" s="221"/>
      <c r="L156" s="221"/>
      <c r="M156" s="221"/>
      <c r="N156" s="221"/>
      <c r="O156" s="221"/>
      <c r="P156" s="221"/>
      <c r="Q156" s="221"/>
      <c r="R156" s="221"/>
      <c r="S156" s="221"/>
      <c r="T156" s="221"/>
      <c r="U156" s="221"/>
      <c r="V156" s="221"/>
      <c r="W156" s="221"/>
      <c r="X156" s="221"/>
      <c r="Y156" s="221"/>
      <c r="Z156" s="221"/>
    </row>
    <row r="157" ht="13.5" customHeight="1">
      <c r="A157" s="221"/>
      <c r="B157" s="221"/>
      <c r="C157" s="221"/>
      <c r="D157" s="221"/>
      <c r="E157" s="221"/>
      <c r="F157" s="221"/>
      <c r="G157" s="221"/>
      <c r="H157" s="221"/>
      <c r="I157" s="221"/>
      <c r="J157" s="221"/>
      <c r="K157" s="221"/>
      <c r="L157" s="221"/>
      <c r="M157" s="221"/>
      <c r="N157" s="221"/>
      <c r="O157" s="221"/>
      <c r="P157" s="221"/>
      <c r="Q157" s="221"/>
      <c r="R157" s="221"/>
      <c r="S157" s="221"/>
      <c r="T157" s="221"/>
      <c r="U157" s="221"/>
      <c r="V157" s="221"/>
      <c r="W157" s="221"/>
      <c r="X157" s="221"/>
      <c r="Y157" s="221"/>
      <c r="Z157" s="221"/>
    </row>
    <row r="158" ht="13.5" customHeight="1">
      <c r="A158" s="221"/>
      <c r="B158" s="221"/>
      <c r="C158" s="221"/>
      <c r="D158" s="221"/>
      <c r="E158" s="221"/>
      <c r="F158" s="221"/>
      <c r="G158" s="221"/>
      <c r="H158" s="221"/>
      <c r="I158" s="221"/>
      <c r="J158" s="221"/>
      <c r="K158" s="221"/>
      <c r="L158" s="221"/>
      <c r="M158" s="221"/>
      <c r="N158" s="221"/>
      <c r="O158" s="221"/>
      <c r="P158" s="221"/>
      <c r="Q158" s="221"/>
      <c r="R158" s="221"/>
      <c r="S158" s="221"/>
      <c r="T158" s="221"/>
      <c r="U158" s="221"/>
      <c r="V158" s="221"/>
      <c r="W158" s="221"/>
      <c r="X158" s="221"/>
      <c r="Y158" s="221"/>
      <c r="Z158" s="221"/>
    </row>
    <row r="159" ht="13.5" customHeight="1">
      <c r="A159" s="221"/>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c r="Y159" s="221"/>
      <c r="Z159" s="221"/>
    </row>
    <row r="160" ht="13.5" customHeight="1">
      <c r="A160" s="221"/>
      <c r="B160" s="221"/>
      <c r="C160" s="221"/>
      <c r="D160" s="221"/>
      <c r="E160" s="221"/>
      <c r="F160" s="221"/>
      <c r="G160" s="221"/>
      <c r="H160" s="221"/>
      <c r="I160" s="221"/>
      <c r="J160" s="221"/>
      <c r="K160" s="221"/>
      <c r="L160" s="221"/>
      <c r="M160" s="221"/>
      <c r="N160" s="221"/>
      <c r="O160" s="221"/>
      <c r="P160" s="221"/>
      <c r="Q160" s="221"/>
      <c r="R160" s="221"/>
      <c r="S160" s="221"/>
      <c r="T160" s="221"/>
      <c r="U160" s="221"/>
      <c r="V160" s="221"/>
      <c r="W160" s="221"/>
      <c r="X160" s="221"/>
      <c r="Y160" s="221"/>
      <c r="Z160" s="221"/>
    </row>
    <row r="161" ht="13.5" customHeight="1">
      <c r="A161" s="221"/>
      <c r="B161" s="221"/>
      <c r="C161" s="221"/>
      <c r="D161" s="221"/>
      <c r="E161" s="221"/>
      <c r="F161" s="221"/>
      <c r="G161" s="221"/>
      <c r="H161" s="221"/>
      <c r="I161" s="221"/>
      <c r="J161" s="221"/>
      <c r="K161" s="221"/>
      <c r="L161" s="221"/>
      <c r="M161" s="221"/>
      <c r="N161" s="221"/>
      <c r="O161" s="221"/>
      <c r="P161" s="221"/>
      <c r="Q161" s="221"/>
      <c r="R161" s="221"/>
      <c r="S161" s="221"/>
      <c r="T161" s="221"/>
      <c r="U161" s="221"/>
      <c r="V161" s="221"/>
      <c r="W161" s="221"/>
      <c r="X161" s="221"/>
      <c r="Y161" s="221"/>
      <c r="Z161" s="221"/>
    </row>
    <row r="162" ht="13.5" customHeight="1">
      <c r="A162" s="221"/>
      <c r="B162" s="221"/>
      <c r="C162" s="221"/>
      <c r="D162" s="221"/>
      <c r="E162" s="221"/>
      <c r="F162" s="221"/>
      <c r="G162" s="221"/>
      <c r="H162" s="221"/>
      <c r="I162" s="221"/>
      <c r="J162" s="221"/>
      <c r="K162" s="221"/>
      <c r="L162" s="221"/>
      <c r="M162" s="221"/>
      <c r="N162" s="221"/>
      <c r="O162" s="221"/>
      <c r="P162" s="221"/>
      <c r="Q162" s="221"/>
      <c r="R162" s="221"/>
      <c r="S162" s="221"/>
      <c r="T162" s="221"/>
      <c r="U162" s="221"/>
      <c r="V162" s="221"/>
      <c r="W162" s="221"/>
      <c r="X162" s="221"/>
      <c r="Y162" s="221"/>
      <c r="Z162" s="221"/>
    </row>
    <row r="163" ht="13.5" customHeight="1">
      <c r="A163" s="221"/>
      <c r="B163" s="221"/>
      <c r="C163" s="221"/>
      <c r="D163" s="221"/>
      <c r="E163" s="221"/>
      <c r="F163" s="221"/>
      <c r="G163" s="221"/>
      <c r="H163" s="221"/>
      <c r="I163" s="221"/>
      <c r="J163" s="221"/>
      <c r="K163" s="221"/>
      <c r="L163" s="221"/>
      <c r="M163" s="221"/>
      <c r="N163" s="221"/>
      <c r="O163" s="221"/>
      <c r="P163" s="221"/>
      <c r="Q163" s="221"/>
      <c r="R163" s="221"/>
      <c r="S163" s="221"/>
      <c r="T163" s="221"/>
      <c r="U163" s="221"/>
      <c r="V163" s="221"/>
      <c r="W163" s="221"/>
      <c r="X163" s="221"/>
      <c r="Y163" s="221"/>
      <c r="Z163" s="221"/>
    </row>
    <row r="164" ht="13.5" customHeight="1">
      <c r="A164" s="221"/>
      <c r="B164" s="221"/>
      <c r="C164" s="221"/>
      <c r="D164" s="221"/>
      <c r="E164" s="221"/>
      <c r="F164" s="221"/>
      <c r="G164" s="221"/>
      <c r="H164" s="221"/>
      <c r="I164" s="221"/>
      <c r="J164" s="221"/>
      <c r="K164" s="221"/>
      <c r="L164" s="221"/>
      <c r="M164" s="221"/>
      <c r="N164" s="221"/>
      <c r="O164" s="221"/>
      <c r="P164" s="221"/>
      <c r="Q164" s="221"/>
      <c r="R164" s="221"/>
      <c r="S164" s="221"/>
      <c r="T164" s="221"/>
      <c r="U164" s="221"/>
      <c r="V164" s="221"/>
      <c r="W164" s="221"/>
      <c r="X164" s="221"/>
      <c r="Y164" s="221"/>
      <c r="Z164" s="221"/>
    </row>
    <row r="165" ht="13.5" customHeight="1">
      <c r="A165" s="221"/>
      <c r="B165" s="221"/>
      <c r="C165" s="221"/>
      <c r="D165" s="221"/>
      <c r="E165" s="221"/>
      <c r="F165" s="221"/>
      <c r="G165" s="221"/>
      <c r="H165" s="221"/>
      <c r="I165" s="221"/>
      <c r="J165" s="221"/>
      <c r="K165" s="221"/>
      <c r="L165" s="221"/>
      <c r="M165" s="221"/>
      <c r="N165" s="221"/>
      <c r="O165" s="221"/>
      <c r="P165" s="221"/>
      <c r="Q165" s="221"/>
      <c r="R165" s="221"/>
      <c r="S165" s="221"/>
      <c r="T165" s="221"/>
      <c r="U165" s="221"/>
      <c r="V165" s="221"/>
      <c r="W165" s="221"/>
      <c r="X165" s="221"/>
      <c r="Y165" s="221"/>
      <c r="Z165" s="221"/>
    </row>
    <row r="166" ht="13.5" customHeight="1">
      <c r="A166" s="221"/>
      <c r="B166" s="221"/>
      <c r="C166" s="221"/>
      <c r="D166" s="221"/>
      <c r="E166" s="221"/>
      <c r="F166" s="221"/>
      <c r="G166" s="221"/>
      <c r="H166" s="221"/>
      <c r="I166" s="221"/>
      <c r="J166" s="221"/>
      <c r="K166" s="221"/>
      <c r="L166" s="221"/>
      <c r="M166" s="221"/>
      <c r="N166" s="221"/>
      <c r="O166" s="221"/>
      <c r="P166" s="221"/>
      <c r="Q166" s="221"/>
      <c r="R166" s="221"/>
      <c r="S166" s="221"/>
      <c r="T166" s="221"/>
      <c r="U166" s="221"/>
      <c r="V166" s="221"/>
      <c r="W166" s="221"/>
      <c r="X166" s="221"/>
      <c r="Y166" s="221"/>
      <c r="Z166" s="221"/>
    </row>
    <row r="167" ht="13.5" customHeight="1">
      <c r="A167" s="221"/>
      <c r="B167" s="221"/>
      <c r="C167" s="221"/>
      <c r="D167" s="221"/>
      <c r="E167" s="221"/>
      <c r="F167" s="221"/>
      <c r="G167" s="221"/>
      <c r="H167" s="221"/>
      <c r="I167" s="221"/>
      <c r="J167" s="221"/>
      <c r="K167" s="221"/>
      <c r="L167" s="221"/>
      <c r="M167" s="221"/>
      <c r="N167" s="221"/>
      <c r="O167" s="221"/>
      <c r="P167" s="221"/>
      <c r="Q167" s="221"/>
      <c r="R167" s="221"/>
      <c r="S167" s="221"/>
      <c r="T167" s="221"/>
      <c r="U167" s="221"/>
      <c r="V167" s="221"/>
      <c r="W167" s="221"/>
      <c r="X167" s="221"/>
      <c r="Y167" s="221"/>
      <c r="Z167" s="221"/>
    </row>
    <row r="168" ht="13.5" customHeight="1">
      <c r="A168" s="221"/>
      <c r="B168" s="221"/>
      <c r="C168" s="221"/>
      <c r="D168" s="221"/>
      <c r="E168" s="221"/>
      <c r="F168" s="221"/>
      <c r="G168" s="221"/>
      <c r="H168" s="221"/>
      <c r="I168" s="221"/>
      <c r="J168" s="221"/>
      <c r="K168" s="221"/>
      <c r="L168" s="221"/>
      <c r="M168" s="221"/>
      <c r="N168" s="221"/>
      <c r="O168" s="221"/>
      <c r="P168" s="221"/>
      <c r="Q168" s="221"/>
      <c r="R168" s="221"/>
      <c r="S168" s="221"/>
      <c r="T168" s="221"/>
      <c r="U168" s="221"/>
      <c r="V168" s="221"/>
      <c r="W168" s="221"/>
      <c r="X168" s="221"/>
      <c r="Y168" s="221"/>
      <c r="Z168" s="221"/>
    </row>
    <row r="169" ht="13.5" customHeight="1">
      <c r="A169" s="221"/>
      <c r="B169" s="221"/>
      <c r="C169" s="221"/>
      <c r="D169" s="221"/>
      <c r="E169" s="221"/>
      <c r="F169" s="221"/>
      <c r="G169" s="221"/>
      <c r="H169" s="221"/>
      <c r="I169" s="221"/>
      <c r="J169" s="221"/>
      <c r="K169" s="221"/>
      <c r="L169" s="221"/>
      <c r="M169" s="221"/>
      <c r="N169" s="221"/>
      <c r="O169" s="221"/>
      <c r="P169" s="221"/>
      <c r="Q169" s="221"/>
      <c r="R169" s="221"/>
      <c r="S169" s="221"/>
      <c r="T169" s="221"/>
      <c r="U169" s="221"/>
      <c r="V169" s="221"/>
      <c r="W169" s="221"/>
      <c r="X169" s="221"/>
      <c r="Y169" s="221"/>
      <c r="Z169" s="221"/>
    </row>
    <row r="170" ht="13.5" customHeight="1">
      <c r="A170" s="221"/>
      <c r="B170" s="221"/>
      <c r="C170" s="221"/>
      <c r="D170" s="221"/>
      <c r="E170" s="221"/>
      <c r="F170" s="221"/>
      <c r="G170" s="221"/>
      <c r="H170" s="221"/>
      <c r="I170" s="221"/>
      <c r="J170" s="221"/>
      <c r="K170" s="221"/>
      <c r="L170" s="221"/>
      <c r="M170" s="221"/>
      <c r="N170" s="221"/>
      <c r="O170" s="221"/>
      <c r="P170" s="221"/>
      <c r="Q170" s="221"/>
      <c r="R170" s="221"/>
      <c r="S170" s="221"/>
      <c r="T170" s="221"/>
      <c r="U170" s="221"/>
      <c r="V170" s="221"/>
      <c r="W170" s="221"/>
      <c r="X170" s="221"/>
      <c r="Y170" s="221"/>
      <c r="Z170" s="221"/>
    </row>
    <row r="171" ht="13.5" customHeight="1">
      <c r="A171" s="221"/>
      <c r="B171" s="221"/>
      <c r="C171" s="221"/>
      <c r="D171" s="221"/>
      <c r="E171" s="221"/>
      <c r="F171" s="221"/>
      <c r="G171" s="221"/>
      <c r="H171" s="221"/>
      <c r="I171" s="221"/>
      <c r="J171" s="221"/>
      <c r="K171" s="221"/>
      <c r="L171" s="221"/>
      <c r="M171" s="221"/>
      <c r="N171" s="221"/>
      <c r="O171" s="221"/>
      <c r="P171" s="221"/>
      <c r="Q171" s="221"/>
      <c r="R171" s="221"/>
      <c r="S171" s="221"/>
      <c r="T171" s="221"/>
      <c r="U171" s="221"/>
      <c r="V171" s="221"/>
      <c r="W171" s="221"/>
      <c r="X171" s="221"/>
      <c r="Y171" s="221"/>
      <c r="Z171" s="221"/>
    </row>
    <row r="172" ht="13.5" customHeight="1">
      <c r="A172" s="221"/>
      <c r="B172" s="221"/>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c r="Z172" s="221"/>
    </row>
    <row r="173" ht="13.5" customHeight="1">
      <c r="A173" s="221"/>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c r="Z173" s="221"/>
    </row>
    <row r="174" ht="13.5" customHeight="1">
      <c r="A174" s="221"/>
      <c r="B174" s="221"/>
      <c r="C174" s="221"/>
      <c r="D174" s="221"/>
      <c r="E174" s="221"/>
      <c r="F174" s="221"/>
      <c r="G174" s="221"/>
      <c r="H174" s="221"/>
      <c r="I174" s="221"/>
      <c r="J174" s="221"/>
      <c r="K174" s="221"/>
      <c r="L174" s="221"/>
      <c r="M174" s="221"/>
      <c r="N174" s="221"/>
      <c r="O174" s="221"/>
      <c r="P174" s="221"/>
      <c r="Q174" s="221"/>
      <c r="R174" s="221"/>
      <c r="S174" s="221"/>
      <c r="T174" s="221"/>
      <c r="U174" s="221"/>
      <c r="V174" s="221"/>
      <c r="W174" s="221"/>
      <c r="X174" s="221"/>
      <c r="Y174" s="221"/>
      <c r="Z174" s="221"/>
    </row>
    <row r="175" ht="13.5" customHeight="1">
      <c r="A175" s="221"/>
      <c r="B175" s="221"/>
      <c r="C175" s="221"/>
      <c r="D175" s="221"/>
      <c r="E175" s="221"/>
      <c r="F175" s="221"/>
      <c r="G175" s="221"/>
      <c r="H175" s="221"/>
      <c r="I175" s="221"/>
      <c r="J175" s="221"/>
      <c r="K175" s="221"/>
      <c r="L175" s="221"/>
      <c r="M175" s="221"/>
      <c r="N175" s="221"/>
      <c r="O175" s="221"/>
      <c r="P175" s="221"/>
      <c r="Q175" s="221"/>
      <c r="R175" s="221"/>
      <c r="S175" s="221"/>
      <c r="T175" s="221"/>
      <c r="U175" s="221"/>
      <c r="V175" s="221"/>
      <c r="W175" s="221"/>
      <c r="X175" s="221"/>
      <c r="Y175" s="221"/>
      <c r="Z175" s="221"/>
    </row>
    <row r="176" ht="13.5" customHeight="1">
      <c r="A176" s="221"/>
      <c r="B176" s="221"/>
      <c r="C176" s="221"/>
      <c r="D176" s="221"/>
      <c r="E176" s="221"/>
      <c r="F176" s="221"/>
      <c r="G176" s="221"/>
      <c r="H176" s="221"/>
      <c r="I176" s="221"/>
      <c r="J176" s="221"/>
      <c r="K176" s="221"/>
      <c r="L176" s="221"/>
      <c r="M176" s="221"/>
      <c r="N176" s="221"/>
      <c r="O176" s="221"/>
      <c r="P176" s="221"/>
      <c r="Q176" s="221"/>
      <c r="R176" s="221"/>
      <c r="S176" s="221"/>
      <c r="T176" s="221"/>
      <c r="U176" s="221"/>
      <c r="V176" s="221"/>
      <c r="W176" s="221"/>
      <c r="X176" s="221"/>
      <c r="Y176" s="221"/>
      <c r="Z176" s="221"/>
    </row>
    <row r="177" ht="13.5" customHeight="1">
      <c r="A177" s="221"/>
      <c r="B177" s="221"/>
      <c r="C177" s="221"/>
      <c r="D177" s="221"/>
      <c r="E177" s="221"/>
      <c r="F177" s="221"/>
      <c r="G177" s="221"/>
      <c r="H177" s="221"/>
      <c r="I177" s="221"/>
      <c r="J177" s="221"/>
      <c r="K177" s="221"/>
      <c r="L177" s="221"/>
      <c r="M177" s="221"/>
      <c r="N177" s="221"/>
      <c r="O177" s="221"/>
      <c r="P177" s="221"/>
      <c r="Q177" s="221"/>
      <c r="R177" s="221"/>
      <c r="S177" s="221"/>
      <c r="T177" s="221"/>
      <c r="U177" s="221"/>
      <c r="V177" s="221"/>
      <c r="W177" s="221"/>
      <c r="X177" s="221"/>
      <c r="Y177" s="221"/>
      <c r="Z177" s="221"/>
    </row>
    <row r="178" ht="13.5" customHeight="1">
      <c r="A178" s="221"/>
      <c r="B178" s="221"/>
      <c r="C178" s="221"/>
      <c r="D178" s="221"/>
      <c r="E178" s="221"/>
      <c r="F178" s="221"/>
      <c r="G178" s="221"/>
      <c r="H178" s="221"/>
      <c r="I178" s="221"/>
      <c r="J178" s="221"/>
      <c r="K178" s="221"/>
      <c r="L178" s="221"/>
      <c r="M178" s="221"/>
      <c r="N178" s="221"/>
      <c r="O178" s="221"/>
      <c r="P178" s="221"/>
      <c r="Q178" s="221"/>
      <c r="R178" s="221"/>
      <c r="S178" s="221"/>
      <c r="T178" s="221"/>
      <c r="U178" s="221"/>
      <c r="V178" s="221"/>
      <c r="W178" s="221"/>
      <c r="X178" s="221"/>
      <c r="Y178" s="221"/>
      <c r="Z178" s="221"/>
    </row>
    <row r="179" ht="13.5" customHeight="1">
      <c r="A179" s="221"/>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c r="Z179" s="221"/>
    </row>
    <row r="180" ht="13.5" customHeight="1">
      <c r="A180" s="221"/>
      <c r="B180" s="221"/>
      <c r="C180" s="221"/>
      <c r="D180" s="221"/>
      <c r="E180" s="221"/>
      <c r="F180" s="221"/>
      <c r="G180" s="221"/>
      <c r="H180" s="221"/>
      <c r="I180" s="221"/>
      <c r="J180" s="221"/>
      <c r="K180" s="221"/>
      <c r="L180" s="221"/>
      <c r="M180" s="221"/>
      <c r="N180" s="221"/>
      <c r="O180" s="221"/>
      <c r="P180" s="221"/>
      <c r="Q180" s="221"/>
      <c r="R180" s="221"/>
      <c r="S180" s="221"/>
      <c r="T180" s="221"/>
      <c r="U180" s="221"/>
      <c r="V180" s="221"/>
      <c r="W180" s="221"/>
      <c r="X180" s="221"/>
      <c r="Y180" s="221"/>
      <c r="Z180" s="221"/>
    </row>
    <row r="181" ht="13.5" customHeight="1">
      <c r="A181" s="221"/>
      <c r="B181" s="221"/>
      <c r="C181" s="221"/>
      <c r="D181" s="221"/>
      <c r="E181" s="221"/>
      <c r="F181" s="221"/>
      <c r="G181" s="221"/>
      <c r="H181" s="221"/>
      <c r="I181" s="221"/>
      <c r="J181" s="221"/>
      <c r="K181" s="221"/>
      <c r="L181" s="221"/>
      <c r="M181" s="221"/>
      <c r="N181" s="221"/>
      <c r="O181" s="221"/>
      <c r="P181" s="221"/>
      <c r="Q181" s="221"/>
      <c r="R181" s="221"/>
      <c r="S181" s="221"/>
      <c r="T181" s="221"/>
      <c r="U181" s="221"/>
      <c r="V181" s="221"/>
      <c r="W181" s="221"/>
      <c r="X181" s="221"/>
      <c r="Y181" s="221"/>
      <c r="Z181" s="221"/>
    </row>
    <row r="182" ht="13.5" customHeight="1">
      <c r="A182" s="221"/>
      <c r="B182" s="221"/>
      <c r="C182" s="221"/>
      <c r="D182" s="221"/>
      <c r="E182" s="221"/>
      <c r="F182" s="221"/>
      <c r="G182" s="221"/>
      <c r="H182" s="221"/>
      <c r="I182" s="221"/>
      <c r="J182" s="221"/>
      <c r="K182" s="221"/>
      <c r="L182" s="221"/>
      <c r="M182" s="221"/>
      <c r="N182" s="221"/>
      <c r="O182" s="221"/>
      <c r="P182" s="221"/>
      <c r="Q182" s="221"/>
      <c r="R182" s="221"/>
      <c r="S182" s="221"/>
      <c r="T182" s="221"/>
      <c r="U182" s="221"/>
      <c r="V182" s="221"/>
      <c r="W182" s="221"/>
      <c r="X182" s="221"/>
      <c r="Y182" s="221"/>
      <c r="Z182" s="221"/>
    </row>
    <row r="183" ht="13.5" customHeight="1">
      <c r="A183" s="221"/>
      <c r="B183" s="221"/>
      <c r="C183" s="221"/>
      <c r="D183" s="221"/>
      <c r="E183" s="221"/>
      <c r="F183" s="221"/>
      <c r="G183" s="221"/>
      <c r="H183" s="221"/>
      <c r="I183" s="221"/>
      <c r="J183" s="221"/>
      <c r="K183" s="221"/>
      <c r="L183" s="221"/>
      <c r="M183" s="221"/>
      <c r="N183" s="221"/>
      <c r="O183" s="221"/>
      <c r="P183" s="221"/>
      <c r="Q183" s="221"/>
      <c r="R183" s="221"/>
      <c r="S183" s="221"/>
      <c r="T183" s="221"/>
      <c r="U183" s="221"/>
      <c r="V183" s="221"/>
      <c r="W183" s="221"/>
      <c r="X183" s="221"/>
      <c r="Y183" s="221"/>
      <c r="Z183" s="221"/>
    </row>
    <row r="184" ht="13.5" customHeight="1">
      <c r="A184" s="221"/>
      <c r="B184" s="221"/>
      <c r="C184" s="221"/>
      <c r="D184" s="221"/>
      <c r="E184" s="221"/>
      <c r="F184" s="221"/>
      <c r="G184" s="221"/>
      <c r="H184" s="221"/>
      <c r="I184" s="221"/>
      <c r="J184" s="221"/>
      <c r="K184" s="221"/>
      <c r="L184" s="221"/>
      <c r="M184" s="221"/>
      <c r="N184" s="221"/>
      <c r="O184" s="221"/>
      <c r="P184" s="221"/>
      <c r="Q184" s="221"/>
      <c r="R184" s="221"/>
      <c r="S184" s="221"/>
      <c r="T184" s="221"/>
      <c r="U184" s="221"/>
      <c r="V184" s="221"/>
      <c r="W184" s="221"/>
      <c r="X184" s="221"/>
      <c r="Y184" s="221"/>
      <c r="Z184" s="221"/>
    </row>
    <row r="185" ht="13.5" customHeight="1">
      <c r="A185" s="221"/>
      <c r="B185" s="221"/>
      <c r="C185" s="221"/>
      <c r="D185" s="221"/>
      <c r="E185" s="221"/>
      <c r="F185" s="221"/>
      <c r="G185" s="221"/>
      <c r="H185" s="221"/>
      <c r="I185" s="221"/>
      <c r="J185" s="221"/>
      <c r="K185" s="221"/>
      <c r="L185" s="221"/>
      <c r="M185" s="221"/>
      <c r="N185" s="221"/>
      <c r="O185" s="221"/>
      <c r="P185" s="221"/>
      <c r="Q185" s="221"/>
      <c r="R185" s="221"/>
      <c r="S185" s="221"/>
      <c r="T185" s="221"/>
      <c r="U185" s="221"/>
      <c r="V185" s="221"/>
      <c r="W185" s="221"/>
      <c r="X185" s="221"/>
      <c r="Y185" s="221"/>
      <c r="Z185" s="221"/>
    </row>
    <row r="186" ht="13.5" customHeight="1">
      <c r="A186" s="221"/>
      <c r="B186" s="221"/>
      <c r="C186" s="221"/>
      <c r="D186" s="221"/>
      <c r="E186" s="221"/>
      <c r="F186" s="221"/>
      <c r="G186" s="221"/>
      <c r="H186" s="221"/>
      <c r="I186" s="221"/>
      <c r="J186" s="221"/>
      <c r="K186" s="221"/>
      <c r="L186" s="221"/>
      <c r="M186" s="221"/>
      <c r="N186" s="221"/>
      <c r="O186" s="221"/>
      <c r="P186" s="221"/>
      <c r="Q186" s="221"/>
      <c r="R186" s="221"/>
      <c r="S186" s="221"/>
      <c r="T186" s="221"/>
      <c r="U186" s="221"/>
      <c r="V186" s="221"/>
      <c r="W186" s="221"/>
      <c r="X186" s="221"/>
      <c r="Y186" s="221"/>
      <c r="Z186" s="221"/>
    </row>
    <row r="187" ht="13.5" customHeight="1">
      <c r="A187" s="221"/>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c r="Z187" s="221"/>
    </row>
    <row r="188" ht="13.5" customHeight="1">
      <c r="A188" s="221"/>
      <c r="B188" s="221"/>
      <c r="C188" s="221"/>
      <c r="D188" s="221"/>
      <c r="E188" s="221"/>
      <c r="F188" s="221"/>
      <c r="G188" s="221"/>
      <c r="H188" s="221"/>
      <c r="I188" s="221"/>
      <c r="J188" s="221"/>
      <c r="K188" s="221"/>
      <c r="L188" s="221"/>
      <c r="M188" s="221"/>
      <c r="N188" s="221"/>
      <c r="O188" s="221"/>
      <c r="P188" s="221"/>
      <c r="Q188" s="221"/>
      <c r="R188" s="221"/>
      <c r="S188" s="221"/>
      <c r="T188" s="221"/>
      <c r="U188" s="221"/>
      <c r="V188" s="221"/>
      <c r="W188" s="221"/>
      <c r="X188" s="221"/>
      <c r="Y188" s="221"/>
      <c r="Z188" s="221"/>
    </row>
    <row r="189" ht="13.5" customHeight="1">
      <c r="A189" s="221"/>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c r="Z189" s="221"/>
    </row>
    <row r="190" ht="13.5" customHeight="1">
      <c r="A190" s="221"/>
      <c r="B190" s="221"/>
      <c r="C190" s="221"/>
      <c r="D190" s="221"/>
      <c r="E190" s="221"/>
      <c r="F190" s="221"/>
      <c r="G190" s="221"/>
      <c r="H190" s="221"/>
      <c r="I190" s="221"/>
      <c r="J190" s="221"/>
      <c r="K190" s="221"/>
      <c r="L190" s="221"/>
      <c r="M190" s="221"/>
      <c r="N190" s="221"/>
      <c r="O190" s="221"/>
      <c r="P190" s="221"/>
      <c r="Q190" s="221"/>
      <c r="R190" s="221"/>
      <c r="S190" s="221"/>
      <c r="T190" s="221"/>
      <c r="U190" s="221"/>
      <c r="V190" s="221"/>
      <c r="W190" s="221"/>
      <c r="X190" s="221"/>
      <c r="Y190" s="221"/>
      <c r="Z190" s="221"/>
    </row>
    <row r="191" ht="13.5" customHeight="1">
      <c r="A191" s="221"/>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c r="Z191" s="221"/>
    </row>
    <row r="192" ht="13.5" customHeight="1">
      <c r="A192" s="221"/>
      <c r="B192" s="221"/>
      <c r="C192" s="221"/>
      <c r="D192" s="221"/>
      <c r="E192" s="221"/>
      <c r="F192" s="221"/>
      <c r="G192" s="221"/>
      <c r="H192" s="221"/>
      <c r="I192" s="221"/>
      <c r="J192" s="221"/>
      <c r="K192" s="221"/>
      <c r="L192" s="221"/>
      <c r="M192" s="221"/>
      <c r="N192" s="221"/>
      <c r="O192" s="221"/>
      <c r="P192" s="221"/>
      <c r="Q192" s="221"/>
      <c r="R192" s="221"/>
      <c r="S192" s="221"/>
      <c r="T192" s="221"/>
      <c r="U192" s="221"/>
      <c r="V192" s="221"/>
      <c r="W192" s="221"/>
      <c r="X192" s="221"/>
      <c r="Y192" s="221"/>
      <c r="Z192" s="221"/>
    </row>
    <row r="193" ht="13.5" customHeight="1">
      <c r="A193" s="221"/>
      <c r="B193" s="221"/>
      <c r="C193" s="221"/>
      <c r="D193" s="221"/>
      <c r="E193" s="221"/>
      <c r="F193" s="221"/>
      <c r="G193" s="221"/>
      <c r="H193" s="221"/>
      <c r="I193" s="221"/>
      <c r="J193" s="221"/>
      <c r="K193" s="221"/>
      <c r="L193" s="221"/>
      <c r="M193" s="221"/>
      <c r="N193" s="221"/>
      <c r="O193" s="221"/>
      <c r="P193" s="221"/>
      <c r="Q193" s="221"/>
      <c r="R193" s="221"/>
      <c r="S193" s="221"/>
      <c r="T193" s="221"/>
      <c r="U193" s="221"/>
      <c r="V193" s="221"/>
      <c r="W193" s="221"/>
      <c r="X193" s="221"/>
      <c r="Y193" s="221"/>
      <c r="Z193" s="221"/>
    </row>
    <row r="194" ht="13.5" customHeight="1">
      <c r="A194" s="221"/>
      <c r="B194" s="221"/>
      <c r="C194" s="221"/>
      <c r="D194" s="221"/>
      <c r="E194" s="221"/>
      <c r="F194" s="221"/>
      <c r="G194" s="221"/>
      <c r="H194" s="221"/>
      <c r="I194" s="221"/>
      <c r="J194" s="221"/>
      <c r="K194" s="221"/>
      <c r="L194" s="221"/>
      <c r="M194" s="221"/>
      <c r="N194" s="221"/>
      <c r="O194" s="221"/>
      <c r="P194" s="221"/>
      <c r="Q194" s="221"/>
      <c r="R194" s="221"/>
      <c r="S194" s="221"/>
      <c r="T194" s="221"/>
      <c r="U194" s="221"/>
      <c r="V194" s="221"/>
      <c r="W194" s="221"/>
      <c r="X194" s="221"/>
      <c r="Y194" s="221"/>
      <c r="Z194" s="221"/>
    </row>
    <row r="195" ht="13.5" customHeight="1">
      <c r="A195" s="221"/>
      <c r="B195" s="221"/>
      <c r="C195" s="221"/>
      <c r="D195" s="221"/>
      <c r="E195" s="221"/>
      <c r="F195" s="221"/>
      <c r="G195" s="221"/>
      <c r="H195" s="221"/>
      <c r="I195" s="221"/>
      <c r="J195" s="221"/>
      <c r="K195" s="221"/>
      <c r="L195" s="221"/>
      <c r="M195" s="221"/>
      <c r="N195" s="221"/>
      <c r="O195" s="221"/>
      <c r="P195" s="221"/>
      <c r="Q195" s="221"/>
      <c r="R195" s="221"/>
      <c r="S195" s="221"/>
      <c r="T195" s="221"/>
      <c r="U195" s="221"/>
      <c r="V195" s="221"/>
      <c r="W195" s="221"/>
      <c r="X195" s="221"/>
      <c r="Y195" s="221"/>
      <c r="Z195" s="221"/>
    </row>
    <row r="196" ht="13.5" customHeight="1">
      <c r="A196" s="221"/>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c r="Z196" s="221"/>
    </row>
    <row r="197" ht="13.5" customHeight="1">
      <c r="A197" s="221"/>
      <c r="B197" s="221"/>
      <c r="C197" s="221"/>
      <c r="D197" s="221"/>
      <c r="E197" s="221"/>
      <c r="F197" s="221"/>
      <c r="G197" s="221"/>
      <c r="H197" s="221"/>
      <c r="I197" s="221"/>
      <c r="J197" s="221"/>
      <c r="K197" s="221"/>
      <c r="L197" s="221"/>
      <c r="M197" s="221"/>
      <c r="N197" s="221"/>
      <c r="O197" s="221"/>
      <c r="P197" s="221"/>
      <c r="Q197" s="221"/>
      <c r="R197" s="221"/>
      <c r="S197" s="221"/>
      <c r="T197" s="221"/>
      <c r="U197" s="221"/>
      <c r="V197" s="221"/>
      <c r="W197" s="221"/>
      <c r="X197" s="221"/>
      <c r="Y197" s="221"/>
      <c r="Z197" s="221"/>
    </row>
    <row r="198" ht="13.5" customHeight="1">
      <c r="A198" s="221"/>
      <c r="B198" s="221"/>
      <c r="C198" s="221"/>
      <c r="D198" s="221"/>
      <c r="E198" s="221"/>
      <c r="F198" s="221"/>
      <c r="G198" s="221"/>
      <c r="H198" s="221"/>
      <c r="I198" s="221"/>
      <c r="J198" s="221"/>
      <c r="K198" s="221"/>
      <c r="L198" s="221"/>
      <c r="M198" s="221"/>
      <c r="N198" s="221"/>
      <c r="O198" s="221"/>
      <c r="P198" s="221"/>
      <c r="Q198" s="221"/>
      <c r="R198" s="221"/>
      <c r="S198" s="221"/>
      <c r="T198" s="221"/>
      <c r="U198" s="221"/>
      <c r="V198" s="221"/>
      <c r="W198" s="221"/>
      <c r="X198" s="221"/>
      <c r="Y198" s="221"/>
      <c r="Z198" s="221"/>
    </row>
    <row r="199" ht="13.5" customHeight="1">
      <c r="A199" s="221"/>
      <c r="B199" s="221"/>
      <c r="C199" s="221"/>
      <c r="D199" s="221"/>
      <c r="E199" s="221"/>
      <c r="F199" s="221"/>
      <c r="G199" s="221"/>
      <c r="H199" s="221"/>
      <c r="I199" s="221"/>
      <c r="J199" s="221"/>
      <c r="K199" s="221"/>
      <c r="L199" s="221"/>
      <c r="M199" s="221"/>
      <c r="N199" s="221"/>
      <c r="O199" s="221"/>
      <c r="P199" s="221"/>
      <c r="Q199" s="221"/>
      <c r="R199" s="221"/>
      <c r="S199" s="221"/>
      <c r="T199" s="221"/>
      <c r="U199" s="221"/>
      <c r="V199" s="221"/>
      <c r="W199" s="221"/>
      <c r="X199" s="221"/>
      <c r="Y199" s="221"/>
      <c r="Z199" s="221"/>
    </row>
    <row r="200" ht="13.5" customHeight="1">
      <c r="A200" s="221"/>
      <c r="B200" s="221"/>
      <c r="C200" s="221"/>
      <c r="D200" s="221"/>
      <c r="E200" s="221"/>
      <c r="F200" s="221"/>
      <c r="G200" s="221"/>
      <c r="H200" s="221"/>
      <c r="I200" s="221"/>
      <c r="J200" s="221"/>
      <c r="K200" s="221"/>
      <c r="L200" s="221"/>
      <c r="M200" s="221"/>
      <c r="N200" s="221"/>
      <c r="O200" s="221"/>
      <c r="P200" s="221"/>
      <c r="Q200" s="221"/>
      <c r="R200" s="221"/>
      <c r="S200" s="221"/>
      <c r="T200" s="221"/>
      <c r="U200" s="221"/>
      <c r="V200" s="221"/>
      <c r="W200" s="221"/>
      <c r="X200" s="221"/>
      <c r="Y200" s="221"/>
      <c r="Z200" s="221"/>
    </row>
    <row r="201" ht="13.5" customHeight="1">
      <c r="A201" s="221"/>
      <c r="B201" s="221"/>
      <c r="C201" s="221"/>
      <c r="D201" s="221"/>
      <c r="E201" s="221"/>
      <c r="F201" s="221"/>
      <c r="G201" s="221"/>
      <c r="H201" s="221"/>
      <c r="I201" s="221"/>
      <c r="J201" s="221"/>
      <c r="K201" s="221"/>
      <c r="L201" s="221"/>
      <c r="M201" s="221"/>
      <c r="N201" s="221"/>
      <c r="O201" s="221"/>
      <c r="P201" s="221"/>
      <c r="Q201" s="221"/>
      <c r="R201" s="221"/>
      <c r="S201" s="221"/>
      <c r="T201" s="221"/>
      <c r="U201" s="221"/>
      <c r="V201" s="221"/>
      <c r="W201" s="221"/>
      <c r="X201" s="221"/>
      <c r="Y201" s="221"/>
      <c r="Z201" s="221"/>
    </row>
    <row r="202" ht="13.5" customHeight="1">
      <c r="A202" s="221"/>
      <c r="B202" s="221"/>
      <c r="C202" s="221"/>
      <c r="D202" s="221"/>
      <c r="E202" s="221"/>
      <c r="F202" s="221"/>
      <c r="G202" s="221"/>
      <c r="H202" s="221"/>
      <c r="I202" s="221"/>
      <c r="J202" s="221"/>
      <c r="K202" s="221"/>
      <c r="L202" s="221"/>
      <c r="M202" s="221"/>
      <c r="N202" s="221"/>
      <c r="O202" s="221"/>
      <c r="P202" s="221"/>
      <c r="Q202" s="221"/>
      <c r="R202" s="221"/>
      <c r="S202" s="221"/>
      <c r="T202" s="221"/>
      <c r="U202" s="221"/>
      <c r="V202" s="221"/>
      <c r="W202" s="221"/>
      <c r="X202" s="221"/>
      <c r="Y202" s="221"/>
      <c r="Z202" s="221"/>
    </row>
    <row r="203" ht="13.5" customHeight="1">
      <c r="A203" s="221"/>
      <c r="B203" s="221"/>
      <c r="C203" s="221"/>
      <c r="D203" s="221"/>
      <c r="E203" s="221"/>
      <c r="F203" s="221"/>
      <c r="G203" s="221"/>
      <c r="H203" s="221"/>
      <c r="I203" s="221"/>
      <c r="J203" s="221"/>
      <c r="K203" s="221"/>
      <c r="L203" s="221"/>
      <c r="M203" s="221"/>
      <c r="N203" s="221"/>
      <c r="O203" s="221"/>
      <c r="P203" s="221"/>
      <c r="Q203" s="221"/>
      <c r="R203" s="221"/>
      <c r="S203" s="221"/>
      <c r="T203" s="221"/>
      <c r="U203" s="221"/>
      <c r="V203" s="221"/>
      <c r="W203" s="221"/>
      <c r="X203" s="221"/>
      <c r="Y203" s="221"/>
      <c r="Z203" s="221"/>
    </row>
    <row r="204" ht="13.5" customHeight="1">
      <c r="A204" s="221"/>
      <c r="B204" s="221"/>
      <c r="C204" s="221"/>
      <c r="D204" s="221"/>
      <c r="E204" s="221"/>
      <c r="F204" s="221"/>
      <c r="G204" s="221"/>
      <c r="H204" s="221"/>
      <c r="I204" s="221"/>
      <c r="J204" s="221"/>
      <c r="K204" s="221"/>
      <c r="L204" s="221"/>
      <c r="M204" s="221"/>
      <c r="N204" s="221"/>
      <c r="O204" s="221"/>
      <c r="P204" s="221"/>
      <c r="Q204" s="221"/>
      <c r="R204" s="221"/>
      <c r="S204" s="221"/>
      <c r="T204" s="221"/>
      <c r="U204" s="221"/>
      <c r="V204" s="221"/>
      <c r="W204" s="221"/>
      <c r="X204" s="221"/>
      <c r="Y204" s="221"/>
      <c r="Z204" s="221"/>
    </row>
    <row r="205" ht="13.5" customHeight="1">
      <c r="A205" s="221"/>
      <c r="B205" s="221"/>
      <c r="C205" s="221"/>
      <c r="D205" s="221"/>
      <c r="E205" s="221"/>
      <c r="F205" s="221"/>
      <c r="G205" s="221"/>
      <c r="H205" s="221"/>
      <c r="I205" s="221"/>
      <c r="J205" s="221"/>
      <c r="K205" s="221"/>
      <c r="L205" s="221"/>
      <c r="M205" s="221"/>
      <c r="N205" s="221"/>
      <c r="O205" s="221"/>
      <c r="P205" s="221"/>
      <c r="Q205" s="221"/>
      <c r="R205" s="221"/>
      <c r="S205" s="221"/>
      <c r="T205" s="221"/>
      <c r="U205" s="221"/>
      <c r="V205" s="221"/>
      <c r="W205" s="221"/>
      <c r="X205" s="221"/>
      <c r="Y205" s="221"/>
      <c r="Z205" s="221"/>
    </row>
    <row r="206" ht="13.5" customHeight="1">
      <c r="A206" s="221"/>
      <c r="B206" s="221"/>
      <c r="C206" s="221"/>
      <c r="D206" s="221"/>
      <c r="E206" s="221"/>
      <c r="F206" s="221"/>
      <c r="G206" s="221"/>
      <c r="H206" s="221"/>
      <c r="I206" s="221"/>
      <c r="J206" s="221"/>
      <c r="K206" s="221"/>
      <c r="L206" s="221"/>
      <c r="M206" s="221"/>
      <c r="N206" s="221"/>
      <c r="O206" s="221"/>
      <c r="P206" s="221"/>
      <c r="Q206" s="221"/>
      <c r="R206" s="221"/>
      <c r="S206" s="221"/>
      <c r="T206" s="221"/>
      <c r="U206" s="221"/>
      <c r="V206" s="221"/>
      <c r="W206" s="221"/>
      <c r="X206" s="221"/>
      <c r="Y206" s="221"/>
      <c r="Z206" s="221"/>
    </row>
    <row r="207" ht="13.5" customHeight="1">
      <c r="A207" s="221"/>
      <c r="B207" s="221"/>
      <c r="C207" s="221"/>
      <c r="D207" s="221"/>
      <c r="E207" s="221"/>
      <c r="F207" s="221"/>
      <c r="G207" s="221"/>
      <c r="H207" s="221"/>
      <c r="I207" s="221"/>
      <c r="J207" s="221"/>
      <c r="K207" s="221"/>
      <c r="L207" s="221"/>
      <c r="M207" s="221"/>
      <c r="N207" s="221"/>
      <c r="O207" s="221"/>
      <c r="P207" s="221"/>
      <c r="Q207" s="221"/>
      <c r="R207" s="221"/>
      <c r="S207" s="221"/>
      <c r="T207" s="221"/>
      <c r="U207" s="221"/>
      <c r="V207" s="221"/>
      <c r="W207" s="221"/>
      <c r="X207" s="221"/>
      <c r="Y207" s="221"/>
      <c r="Z207" s="221"/>
    </row>
    <row r="208" ht="13.5" customHeight="1">
      <c r="A208" s="221"/>
      <c r="B208" s="221"/>
      <c r="C208" s="221"/>
      <c r="D208" s="221"/>
      <c r="E208" s="221"/>
      <c r="F208" s="221"/>
      <c r="G208" s="221"/>
      <c r="H208" s="221"/>
      <c r="I208" s="221"/>
      <c r="J208" s="221"/>
      <c r="K208" s="221"/>
      <c r="L208" s="221"/>
      <c r="M208" s="221"/>
      <c r="N208" s="221"/>
      <c r="O208" s="221"/>
      <c r="P208" s="221"/>
      <c r="Q208" s="221"/>
      <c r="R208" s="221"/>
      <c r="S208" s="221"/>
      <c r="T208" s="221"/>
      <c r="U208" s="221"/>
      <c r="V208" s="221"/>
      <c r="W208" s="221"/>
      <c r="X208" s="221"/>
      <c r="Y208" s="221"/>
      <c r="Z208" s="221"/>
    </row>
    <row r="209" ht="13.5" customHeight="1">
      <c r="A209" s="221"/>
      <c r="B209" s="221"/>
      <c r="C209" s="221"/>
      <c r="D209" s="221"/>
      <c r="E209" s="221"/>
      <c r="F209" s="221"/>
      <c r="G209" s="221"/>
      <c r="H209" s="221"/>
      <c r="I209" s="221"/>
      <c r="J209" s="221"/>
      <c r="K209" s="221"/>
      <c r="L209" s="221"/>
      <c r="M209" s="221"/>
      <c r="N209" s="221"/>
      <c r="O209" s="221"/>
      <c r="P209" s="221"/>
      <c r="Q209" s="221"/>
      <c r="R209" s="221"/>
      <c r="S209" s="221"/>
      <c r="T209" s="221"/>
      <c r="U209" s="221"/>
      <c r="V209" s="221"/>
      <c r="W209" s="221"/>
      <c r="X209" s="221"/>
      <c r="Y209" s="221"/>
      <c r="Z209" s="221"/>
    </row>
    <row r="210" ht="13.5" customHeight="1">
      <c r="A210" s="221"/>
      <c r="B210" s="221"/>
      <c r="C210" s="221"/>
      <c r="D210" s="221"/>
      <c r="E210" s="221"/>
      <c r="F210" s="221"/>
      <c r="G210" s="221"/>
      <c r="H210" s="221"/>
      <c r="I210" s="221"/>
      <c r="J210" s="221"/>
      <c r="K210" s="221"/>
      <c r="L210" s="221"/>
      <c r="M210" s="221"/>
      <c r="N210" s="221"/>
      <c r="O210" s="221"/>
      <c r="P210" s="221"/>
      <c r="Q210" s="221"/>
      <c r="R210" s="221"/>
      <c r="S210" s="221"/>
      <c r="T210" s="221"/>
      <c r="U210" s="221"/>
      <c r="V210" s="221"/>
      <c r="W210" s="221"/>
      <c r="X210" s="221"/>
      <c r="Y210" s="221"/>
      <c r="Z210" s="221"/>
    </row>
    <row r="211" ht="13.5" customHeight="1">
      <c r="A211" s="221"/>
      <c r="B211" s="221"/>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c r="Z211" s="221"/>
    </row>
    <row r="212" ht="13.5" customHeight="1">
      <c r="A212" s="221"/>
      <c r="B212" s="221"/>
      <c r="C212" s="221"/>
      <c r="D212" s="221"/>
      <c r="E212" s="221"/>
      <c r="F212" s="221"/>
      <c r="G212" s="221"/>
      <c r="H212" s="221"/>
      <c r="I212" s="221"/>
      <c r="J212" s="221"/>
      <c r="K212" s="221"/>
      <c r="L212" s="221"/>
      <c r="M212" s="221"/>
      <c r="N212" s="221"/>
      <c r="O212" s="221"/>
      <c r="P212" s="221"/>
      <c r="Q212" s="221"/>
      <c r="R212" s="221"/>
      <c r="S212" s="221"/>
      <c r="T212" s="221"/>
      <c r="U212" s="221"/>
      <c r="V212" s="221"/>
      <c r="W212" s="221"/>
      <c r="X212" s="221"/>
      <c r="Y212" s="221"/>
      <c r="Z212" s="221"/>
    </row>
    <row r="213" ht="13.5" customHeight="1">
      <c r="A213" s="221"/>
      <c r="B213" s="221"/>
      <c r="C213" s="221"/>
      <c r="D213" s="221"/>
      <c r="E213" s="221"/>
      <c r="F213" s="221"/>
      <c r="G213" s="221"/>
      <c r="H213" s="221"/>
      <c r="I213" s="221"/>
      <c r="J213" s="221"/>
      <c r="K213" s="221"/>
      <c r="L213" s="221"/>
      <c r="M213" s="221"/>
      <c r="N213" s="221"/>
      <c r="O213" s="221"/>
      <c r="P213" s="221"/>
      <c r="Q213" s="221"/>
      <c r="R213" s="221"/>
      <c r="S213" s="221"/>
      <c r="T213" s="221"/>
      <c r="U213" s="221"/>
      <c r="V213" s="221"/>
      <c r="W213" s="221"/>
      <c r="X213" s="221"/>
      <c r="Y213" s="221"/>
      <c r="Z213" s="221"/>
    </row>
    <row r="214" ht="13.5" customHeight="1">
      <c r="A214" s="221"/>
      <c r="B214" s="221"/>
      <c r="C214" s="221"/>
      <c r="D214" s="221"/>
      <c r="E214" s="221"/>
      <c r="F214" s="221"/>
      <c r="G214" s="221"/>
      <c r="H214" s="221"/>
      <c r="I214" s="221"/>
      <c r="J214" s="221"/>
      <c r="K214" s="221"/>
      <c r="L214" s="221"/>
      <c r="M214" s="221"/>
      <c r="N214" s="221"/>
      <c r="O214" s="221"/>
      <c r="P214" s="221"/>
      <c r="Q214" s="221"/>
      <c r="R214" s="221"/>
      <c r="S214" s="221"/>
      <c r="T214" s="221"/>
      <c r="U214" s="221"/>
      <c r="V214" s="221"/>
      <c r="W214" s="221"/>
      <c r="X214" s="221"/>
      <c r="Y214" s="221"/>
      <c r="Z214" s="221"/>
    </row>
    <row r="215" ht="13.5" customHeight="1">
      <c r="A215" s="221"/>
      <c r="B215" s="221"/>
      <c r="C215" s="221"/>
      <c r="D215" s="221"/>
      <c r="E215" s="221"/>
      <c r="F215" s="221"/>
      <c r="G215" s="221"/>
      <c r="H215" s="221"/>
      <c r="I215" s="221"/>
      <c r="J215" s="221"/>
      <c r="K215" s="221"/>
      <c r="L215" s="221"/>
      <c r="M215" s="221"/>
      <c r="N215" s="221"/>
      <c r="O215" s="221"/>
      <c r="P215" s="221"/>
      <c r="Q215" s="221"/>
      <c r="R215" s="221"/>
      <c r="S215" s="221"/>
      <c r="T215" s="221"/>
      <c r="U215" s="221"/>
      <c r="V215" s="221"/>
      <c r="W215" s="221"/>
      <c r="X215" s="221"/>
      <c r="Y215" s="221"/>
      <c r="Z215" s="221"/>
    </row>
    <row r="216" ht="13.5" customHeight="1">
      <c r="A216" s="221"/>
      <c r="B216" s="221"/>
      <c r="C216" s="221"/>
      <c r="D216" s="221"/>
      <c r="E216" s="221"/>
      <c r="F216" s="221"/>
      <c r="G216" s="221"/>
      <c r="H216" s="221"/>
      <c r="I216" s="221"/>
      <c r="J216" s="221"/>
      <c r="K216" s="221"/>
      <c r="L216" s="221"/>
      <c r="M216" s="221"/>
      <c r="N216" s="221"/>
      <c r="O216" s="221"/>
      <c r="P216" s="221"/>
      <c r="Q216" s="221"/>
      <c r="R216" s="221"/>
      <c r="S216" s="221"/>
      <c r="T216" s="221"/>
      <c r="U216" s="221"/>
      <c r="V216" s="221"/>
      <c r="W216" s="221"/>
      <c r="X216" s="221"/>
      <c r="Y216" s="221"/>
      <c r="Z216" s="221"/>
    </row>
    <row r="217" ht="13.5" customHeight="1">
      <c r="A217" s="221"/>
      <c r="B217" s="221"/>
      <c r="C217" s="221"/>
      <c r="D217" s="221"/>
      <c r="E217" s="221"/>
      <c r="F217" s="221"/>
      <c r="G217" s="221"/>
      <c r="H217" s="221"/>
      <c r="I217" s="221"/>
      <c r="J217" s="221"/>
      <c r="K217" s="221"/>
      <c r="L217" s="221"/>
      <c r="M217" s="221"/>
      <c r="N217" s="221"/>
      <c r="O217" s="221"/>
      <c r="P217" s="221"/>
      <c r="Q217" s="221"/>
      <c r="R217" s="221"/>
      <c r="S217" s="221"/>
      <c r="T217" s="221"/>
      <c r="U217" s="221"/>
      <c r="V217" s="221"/>
      <c r="W217" s="221"/>
      <c r="X217" s="221"/>
      <c r="Y217" s="221"/>
      <c r="Z217" s="221"/>
    </row>
    <row r="218" ht="13.5" customHeight="1">
      <c r="A218" s="221"/>
      <c r="B218" s="221"/>
      <c r="C218" s="221"/>
      <c r="D218" s="221"/>
      <c r="E218" s="221"/>
      <c r="F218" s="221"/>
      <c r="G218" s="221"/>
      <c r="H218" s="221"/>
      <c r="I218" s="221"/>
      <c r="J218" s="221"/>
      <c r="K218" s="221"/>
      <c r="L218" s="221"/>
      <c r="M218" s="221"/>
      <c r="N218" s="221"/>
      <c r="O218" s="221"/>
      <c r="P218" s="221"/>
      <c r="Q218" s="221"/>
      <c r="R218" s="221"/>
      <c r="S218" s="221"/>
      <c r="T218" s="221"/>
      <c r="U218" s="221"/>
      <c r="V218" s="221"/>
      <c r="W218" s="221"/>
      <c r="X218" s="221"/>
      <c r="Y218" s="221"/>
      <c r="Z218" s="221"/>
    </row>
    <row r="219" ht="13.5" customHeight="1">
      <c r="A219" s="221"/>
      <c r="B219" s="221"/>
      <c r="C219" s="221"/>
      <c r="D219" s="221"/>
      <c r="E219" s="221"/>
      <c r="F219" s="221"/>
      <c r="G219" s="221"/>
      <c r="H219" s="221"/>
      <c r="I219" s="221"/>
      <c r="J219" s="221"/>
      <c r="K219" s="221"/>
      <c r="L219" s="221"/>
      <c r="M219" s="221"/>
      <c r="N219" s="221"/>
      <c r="O219" s="221"/>
      <c r="P219" s="221"/>
      <c r="Q219" s="221"/>
      <c r="R219" s="221"/>
      <c r="S219" s="221"/>
      <c r="T219" s="221"/>
      <c r="U219" s="221"/>
      <c r="V219" s="221"/>
      <c r="W219" s="221"/>
      <c r="X219" s="221"/>
      <c r="Y219" s="221"/>
      <c r="Z219" s="221"/>
    </row>
    <row r="220" ht="13.5" customHeight="1">
      <c r="A220" s="221"/>
      <c r="B220" s="221"/>
      <c r="C220" s="221"/>
      <c r="D220" s="221"/>
      <c r="E220" s="221"/>
      <c r="F220" s="221"/>
      <c r="G220" s="221"/>
      <c r="H220" s="221"/>
      <c r="I220" s="221"/>
      <c r="J220" s="221"/>
      <c r="K220" s="221"/>
      <c r="L220" s="221"/>
      <c r="M220" s="221"/>
      <c r="N220" s="221"/>
      <c r="O220" s="221"/>
      <c r="P220" s="221"/>
      <c r="Q220" s="221"/>
      <c r="R220" s="221"/>
      <c r="S220" s="221"/>
      <c r="T220" s="221"/>
      <c r="U220" s="221"/>
      <c r="V220" s="221"/>
      <c r="W220" s="221"/>
      <c r="X220" s="221"/>
      <c r="Y220" s="221"/>
      <c r="Z220" s="221"/>
    </row>
    <row r="221" ht="13.5" customHeight="1">
      <c r="A221" s="221"/>
      <c r="B221" s="221"/>
      <c r="C221" s="221"/>
      <c r="D221" s="221"/>
      <c r="E221" s="221"/>
      <c r="F221" s="221"/>
      <c r="G221" s="221"/>
      <c r="H221" s="221"/>
      <c r="I221" s="221"/>
      <c r="J221" s="221"/>
      <c r="K221" s="221"/>
      <c r="L221" s="221"/>
      <c r="M221" s="221"/>
      <c r="N221" s="221"/>
      <c r="O221" s="221"/>
      <c r="P221" s="221"/>
      <c r="Q221" s="221"/>
      <c r="R221" s="221"/>
      <c r="S221" s="221"/>
      <c r="T221" s="221"/>
      <c r="U221" s="221"/>
      <c r="V221" s="221"/>
      <c r="W221" s="221"/>
      <c r="X221" s="221"/>
      <c r="Y221" s="221"/>
      <c r="Z221" s="221"/>
    </row>
    <row r="222" ht="13.5" customHeight="1">
      <c r="A222" s="221"/>
      <c r="B222" s="221"/>
      <c r="C222" s="221"/>
      <c r="D222" s="221"/>
      <c r="E222" s="221"/>
      <c r="F222" s="221"/>
      <c r="G222" s="221"/>
      <c r="H222" s="221"/>
      <c r="I222" s="221"/>
      <c r="J222" s="221"/>
      <c r="K222" s="221"/>
      <c r="L222" s="221"/>
      <c r="M222" s="221"/>
      <c r="N222" s="221"/>
      <c r="O222" s="221"/>
      <c r="P222" s="221"/>
      <c r="Q222" s="221"/>
      <c r="R222" s="221"/>
      <c r="S222" s="221"/>
      <c r="T222" s="221"/>
      <c r="U222" s="221"/>
      <c r="V222" s="221"/>
      <c r="W222" s="221"/>
      <c r="X222" s="221"/>
      <c r="Y222" s="221"/>
      <c r="Z222" s="221"/>
    </row>
    <row r="223" ht="13.5" customHeight="1">
      <c r="A223" s="221"/>
      <c r="B223" s="221"/>
      <c r="C223" s="221"/>
      <c r="D223" s="221"/>
      <c r="E223" s="221"/>
      <c r="F223" s="221"/>
      <c r="G223" s="221"/>
      <c r="H223" s="221"/>
      <c r="I223" s="221"/>
      <c r="J223" s="221"/>
      <c r="K223" s="221"/>
      <c r="L223" s="221"/>
      <c r="M223" s="221"/>
      <c r="N223" s="221"/>
      <c r="O223" s="221"/>
      <c r="P223" s="221"/>
      <c r="Q223" s="221"/>
      <c r="R223" s="221"/>
      <c r="S223" s="221"/>
      <c r="T223" s="221"/>
      <c r="U223" s="221"/>
      <c r="V223" s="221"/>
      <c r="W223" s="221"/>
      <c r="X223" s="221"/>
      <c r="Y223" s="221"/>
      <c r="Z223" s="221"/>
    </row>
    <row r="224" ht="13.5" customHeight="1">
      <c r="A224" s="221"/>
      <c r="B224" s="221"/>
      <c r="C224" s="221"/>
      <c r="D224" s="221"/>
      <c r="E224" s="221"/>
      <c r="F224" s="221"/>
      <c r="G224" s="221"/>
      <c r="H224" s="221"/>
      <c r="I224" s="221"/>
      <c r="J224" s="221"/>
      <c r="K224" s="221"/>
      <c r="L224" s="221"/>
      <c r="M224" s="221"/>
      <c r="N224" s="221"/>
      <c r="O224" s="221"/>
      <c r="P224" s="221"/>
      <c r="Q224" s="221"/>
      <c r="R224" s="221"/>
      <c r="S224" s="221"/>
      <c r="T224" s="221"/>
      <c r="U224" s="221"/>
      <c r="V224" s="221"/>
      <c r="W224" s="221"/>
      <c r="X224" s="221"/>
      <c r="Y224" s="221"/>
      <c r="Z224" s="221"/>
    </row>
    <row r="225" ht="13.5" customHeight="1">
      <c r="A225" s="221"/>
      <c r="B225" s="221"/>
      <c r="C225" s="221"/>
      <c r="D225" s="221"/>
      <c r="E225" s="221"/>
      <c r="F225" s="221"/>
      <c r="G225" s="221"/>
      <c r="H225" s="221"/>
      <c r="I225" s="221"/>
      <c r="J225" s="221"/>
      <c r="K225" s="221"/>
      <c r="L225" s="221"/>
      <c r="M225" s="221"/>
      <c r="N225" s="221"/>
      <c r="O225" s="221"/>
      <c r="P225" s="221"/>
      <c r="Q225" s="221"/>
      <c r="R225" s="221"/>
      <c r="S225" s="221"/>
      <c r="T225" s="221"/>
      <c r="U225" s="221"/>
      <c r="V225" s="221"/>
      <c r="W225" s="221"/>
      <c r="X225" s="221"/>
      <c r="Y225" s="221"/>
      <c r="Z225" s="221"/>
    </row>
    <row r="226" ht="13.5" customHeight="1">
      <c r="A226" s="221"/>
      <c r="B226" s="221"/>
      <c r="C226" s="221"/>
      <c r="D226" s="221"/>
      <c r="E226" s="221"/>
      <c r="F226" s="221"/>
      <c r="G226" s="221"/>
      <c r="H226" s="221"/>
      <c r="I226" s="221"/>
      <c r="J226" s="221"/>
      <c r="K226" s="221"/>
      <c r="L226" s="221"/>
      <c r="M226" s="221"/>
      <c r="N226" s="221"/>
      <c r="O226" s="221"/>
      <c r="P226" s="221"/>
      <c r="Q226" s="221"/>
      <c r="R226" s="221"/>
      <c r="S226" s="221"/>
      <c r="T226" s="221"/>
      <c r="U226" s="221"/>
      <c r="V226" s="221"/>
      <c r="W226" s="221"/>
      <c r="X226" s="221"/>
      <c r="Y226" s="221"/>
      <c r="Z226" s="221"/>
    </row>
    <row r="227" ht="13.5" customHeight="1">
      <c r="A227" s="221"/>
      <c r="B227" s="221"/>
      <c r="C227" s="221"/>
      <c r="D227" s="221"/>
      <c r="E227" s="221"/>
      <c r="F227" s="221"/>
      <c r="G227" s="221"/>
      <c r="H227" s="221"/>
      <c r="I227" s="221"/>
      <c r="J227" s="221"/>
      <c r="K227" s="221"/>
      <c r="L227" s="221"/>
      <c r="M227" s="221"/>
      <c r="N227" s="221"/>
      <c r="O227" s="221"/>
      <c r="P227" s="221"/>
      <c r="Q227" s="221"/>
      <c r="R227" s="221"/>
      <c r="S227" s="221"/>
      <c r="T227" s="221"/>
      <c r="U227" s="221"/>
      <c r="V227" s="221"/>
      <c r="W227" s="221"/>
      <c r="X227" s="221"/>
      <c r="Y227" s="221"/>
      <c r="Z227" s="221"/>
    </row>
    <row r="228" ht="13.5" customHeight="1">
      <c r="A228" s="221"/>
      <c r="B228" s="221"/>
      <c r="C228" s="221"/>
      <c r="D228" s="221"/>
      <c r="E228" s="221"/>
      <c r="F228" s="221"/>
      <c r="G228" s="221"/>
      <c r="H228" s="221"/>
      <c r="I228" s="221"/>
      <c r="J228" s="221"/>
      <c r="K228" s="221"/>
      <c r="L228" s="221"/>
      <c r="M228" s="221"/>
      <c r="N228" s="221"/>
      <c r="O228" s="221"/>
      <c r="P228" s="221"/>
      <c r="Q228" s="221"/>
      <c r="R228" s="221"/>
      <c r="S228" s="221"/>
      <c r="T228" s="221"/>
      <c r="U228" s="221"/>
      <c r="V228" s="221"/>
      <c r="W228" s="221"/>
      <c r="X228" s="221"/>
      <c r="Y228" s="221"/>
      <c r="Z228" s="221"/>
    </row>
    <row r="229" ht="13.5" customHeight="1">
      <c r="A229" s="221"/>
      <c r="B229" s="221"/>
      <c r="C229" s="221"/>
      <c r="D229" s="221"/>
      <c r="E229" s="221"/>
      <c r="F229" s="221"/>
      <c r="G229" s="221"/>
      <c r="H229" s="221"/>
      <c r="I229" s="221"/>
      <c r="J229" s="221"/>
      <c r="K229" s="221"/>
      <c r="L229" s="221"/>
      <c r="M229" s="221"/>
      <c r="N229" s="221"/>
      <c r="O229" s="221"/>
      <c r="P229" s="221"/>
      <c r="Q229" s="221"/>
      <c r="R229" s="221"/>
      <c r="S229" s="221"/>
      <c r="T229" s="221"/>
      <c r="U229" s="221"/>
      <c r="V229" s="221"/>
      <c r="W229" s="221"/>
      <c r="X229" s="221"/>
      <c r="Y229" s="221"/>
      <c r="Z229" s="221"/>
    </row>
    <row r="230" ht="13.5" customHeight="1">
      <c r="A230" s="221"/>
      <c r="B230" s="221"/>
      <c r="C230" s="221"/>
      <c r="D230" s="221"/>
      <c r="E230" s="221"/>
      <c r="F230" s="221"/>
      <c r="G230" s="221"/>
      <c r="H230" s="221"/>
      <c r="I230" s="221"/>
      <c r="J230" s="221"/>
      <c r="K230" s="221"/>
      <c r="L230" s="221"/>
      <c r="M230" s="221"/>
      <c r="N230" s="221"/>
      <c r="O230" s="221"/>
      <c r="P230" s="221"/>
      <c r="Q230" s="221"/>
      <c r="R230" s="221"/>
      <c r="S230" s="221"/>
      <c r="T230" s="221"/>
      <c r="U230" s="221"/>
      <c r="V230" s="221"/>
      <c r="W230" s="221"/>
      <c r="X230" s="221"/>
      <c r="Y230" s="221"/>
      <c r="Z230" s="221"/>
    </row>
    <row r="231" ht="13.5" customHeight="1">
      <c r="A231" s="221"/>
      <c r="B231" s="221"/>
      <c r="C231" s="221"/>
      <c r="D231" s="221"/>
      <c r="E231" s="221"/>
      <c r="F231" s="221"/>
      <c r="G231" s="221"/>
      <c r="H231" s="221"/>
      <c r="I231" s="221"/>
      <c r="J231" s="221"/>
      <c r="K231" s="221"/>
      <c r="L231" s="221"/>
      <c r="M231" s="221"/>
      <c r="N231" s="221"/>
      <c r="O231" s="221"/>
      <c r="P231" s="221"/>
      <c r="Q231" s="221"/>
      <c r="R231" s="221"/>
      <c r="S231" s="221"/>
      <c r="T231" s="221"/>
      <c r="U231" s="221"/>
      <c r="V231" s="221"/>
      <c r="W231" s="221"/>
      <c r="X231" s="221"/>
      <c r="Y231" s="221"/>
      <c r="Z231" s="221"/>
    </row>
    <row r="232" ht="13.5" customHeight="1">
      <c r="A232" s="221"/>
      <c r="B232" s="221"/>
      <c r="C232" s="221"/>
      <c r="D232" s="221"/>
      <c r="E232" s="221"/>
      <c r="F232" s="221"/>
      <c r="G232" s="221"/>
      <c r="H232" s="221"/>
      <c r="I232" s="221"/>
      <c r="J232" s="221"/>
      <c r="K232" s="221"/>
      <c r="L232" s="221"/>
      <c r="M232" s="221"/>
      <c r="N232" s="221"/>
      <c r="O232" s="221"/>
      <c r="P232" s="221"/>
      <c r="Q232" s="221"/>
      <c r="R232" s="221"/>
      <c r="S232" s="221"/>
      <c r="T232" s="221"/>
      <c r="U232" s="221"/>
      <c r="V232" s="221"/>
      <c r="W232" s="221"/>
      <c r="X232" s="221"/>
      <c r="Y232" s="221"/>
      <c r="Z232" s="221"/>
    </row>
    <row r="233" ht="13.5" customHeight="1">
      <c r="A233" s="221"/>
      <c r="B233" s="221"/>
      <c r="C233" s="221"/>
      <c r="D233" s="221"/>
      <c r="E233" s="221"/>
      <c r="F233" s="221"/>
      <c r="G233" s="221"/>
      <c r="H233" s="221"/>
      <c r="I233" s="221"/>
      <c r="J233" s="221"/>
      <c r="K233" s="221"/>
      <c r="L233" s="221"/>
      <c r="M233" s="221"/>
      <c r="N233" s="221"/>
      <c r="O233" s="221"/>
      <c r="P233" s="221"/>
      <c r="Q233" s="221"/>
      <c r="R233" s="221"/>
      <c r="S233" s="221"/>
      <c r="T233" s="221"/>
      <c r="U233" s="221"/>
      <c r="V233" s="221"/>
      <c r="W233" s="221"/>
      <c r="X233" s="221"/>
      <c r="Y233" s="221"/>
      <c r="Z233" s="221"/>
    </row>
    <row r="234" ht="13.5" customHeight="1">
      <c r="A234" s="221"/>
      <c r="B234" s="221"/>
      <c r="C234" s="221"/>
      <c r="D234" s="221"/>
      <c r="E234" s="221"/>
      <c r="F234" s="221"/>
      <c r="G234" s="221"/>
      <c r="H234" s="221"/>
      <c r="I234" s="221"/>
      <c r="J234" s="221"/>
      <c r="K234" s="221"/>
      <c r="L234" s="221"/>
      <c r="M234" s="221"/>
      <c r="N234" s="221"/>
      <c r="O234" s="221"/>
      <c r="P234" s="221"/>
      <c r="Q234" s="221"/>
      <c r="R234" s="221"/>
      <c r="S234" s="221"/>
      <c r="T234" s="221"/>
      <c r="U234" s="221"/>
      <c r="V234" s="221"/>
      <c r="W234" s="221"/>
      <c r="X234" s="221"/>
      <c r="Y234" s="221"/>
      <c r="Z234" s="221"/>
    </row>
    <row r="235" ht="13.5" customHeight="1">
      <c r="A235" s="221"/>
      <c r="B235" s="221"/>
      <c r="C235" s="221"/>
      <c r="D235" s="221"/>
      <c r="E235" s="221"/>
      <c r="F235" s="221"/>
      <c r="G235" s="221"/>
      <c r="H235" s="221"/>
      <c r="I235" s="221"/>
      <c r="J235" s="221"/>
      <c r="K235" s="221"/>
      <c r="L235" s="221"/>
      <c r="M235" s="221"/>
      <c r="N235" s="221"/>
      <c r="O235" s="221"/>
      <c r="P235" s="221"/>
      <c r="Q235" s="221"/>
      <c r="R235" s="221"/>
      <c r="S235" s="221"/>
      <c r="T235" s="221"/>
      <c r="U235" s="221"/>
      <c r="V235" s="221"/>
      <c r="W235" s="221"/>
      <c r="X235" s="221"/>
      <c r="Y235" s="221"/>
      <c r="Z235" s="221"/>
    </row>
    <row r="236" ht="13.5" customHeight="1">
      <c r="A236" s="221"/>
      <c r="B236" s="221"/>
      <c r="C236" s="221"/>
      <c r="D236" s="221"/>
      <c r="E236" s="221"/>
      <c r="F236" s="221"/>
      <c r="G236" s="221"/>
      <c r="H236" s="221"/>
      <c r="I236" s="221"/>
      <c r="J236" s="221"/>
      <c r="K236" s="221"/>
      <c r="L236" s="221"/>
      <c r="M236" s="221"/>
      <c r="N236" s="221"/>
      <c r="O236" s="221"/>
      <c r="P236" s="221"/>
      <c r="Q236" s="221"/>
      <c r="R236" s="221"/>
      <c r="S236" s="221"/>
      <c r="T236" s="221"/>
      <c r="U236" s="221"/>
      <c r="V236" s="221"/>
      <c r="W236" s="221"/>
      <c r="X236" s="221"/>
      <c r="Y236" s="221"/>
      <c r="Z236" s="221"/>
    </row>
    <row r="237" ht="13.5" customHeight="1">
      <c r="A237" s="221"/>
      <c r="B237" s="221"/>
      <c r="C237" s="221"/>
      <c r="D237" s="221"/>
      <c r="E237" s="221"/>
      <c r="F237" s="221"/>
      <c r="G237" s="221"/>
      <c r="H237" s="221"/>
      <c r="I237" s="221"/>
      <c r="J237" s="221"/>
      <c r="K237" s="221"/>
      <c r="L237" s="221"/>
      <c r="M237" s="221"/>
      <c r="N237" s="221"/>
      <c r="O237" s="221"/>
      <c r="P237" s="221"/>
      <c r="Q237" s="221"/>
      <c r="R237" s="221"/>
      <c r="S237" s="221"/>
      <c r="T237" s="221"/>
      <c r="U237" s="221"/>
      <c r="V237" s="221"/>
      <c r="W237" s="221"/>
      <c r="X237" s="221"/>
      <c r="Y237" s="221"/>
      <c r="Z237" s="221"/>
    </row>
    <row r="238" ht="13.5" customHeight="1">
      <c r="A238" s="221"/>
      <c r="B238" s="221"/>
      <c r="C238" s="221"/>
      <c r="D238" s="221"/>
      <c r="E238" s="221"/>
      <c r="F238" s="221"/>
      <c r="G238" s="221"/>
      <c r="H238" s="221"/>
      <c r="I238" s="221"/>
      <c r="J238" s="221"/>
      <c r="K238" s="221"/>
      <c r="L238" s="221"/>
      <c r="M238" s="221"/>
      <c r="N238" s="221"/>
      <c r="O238" s="221"/>
      <c r="P238" s="221"/>
      <c r="Q238" s="221"/>
      <c r="R238" s="221"/>
      <c r="S238" s="221"/>
      <c r="T238" s="221"/>
      <c r="U238" s="221"/>
      <c r="V238" s="221"/>
      <c r="W238" s="221"/>
      <c r="X238" s="221"/>
      <c r="Y238" s="221"/>
      <c r="Z238" s="221"/>
    </row>
    <row r="239" ht="13.5" customHeight="1">
      <c r="A239" s="221"/>
      <c r="B239" s="221"/>
      <c r="C239" s="221"/>
      <c r="D239" s="221"/>
      <c r="E239" s="221"/>
      <c r="F239" s="221"/>
      <c r="G239" s="221"/>
      <c r="H239" s="221"/>
      <c r="I239" s="221"/>
      <c r="J239" s="221"/>
      <c r="K239" s="221"/>
      <c r="L239" s="221"/>
      <c r="M239" s="221"/>
      <c r="N239" s="221"/>
      <c r="O239" s="221"/>
      <c r="P239" s="221"/>
      <c r="Q239" s="221"/>
      <c r="R239" s="221"/>
      <c r="S239" s="221"/>
      <c r="T239" s="221"/>
      <c r="U239" s="221"/>
      <c r="V239" s="221"/>
      <c r="W239" s="221"/>
      <c r="X239" s="221"/>
      <c r="Y239" s="221"/>
      <c r="Z239" s="221"/>
    </row>
    <row r="240" ht="13.5" customHeight="1">
      <c r="A240" s="221"/>
      <c r="B240" s="221"/>
      <c r="C240" s="221"/>
      <c r="D240" s="221"/>
      <c r="E240" s="221"/>
      <c r="F240" s="221"/>
      <c r="G240" s="221"/>
      <c r="H240" s="221"/>
      <c r="I240" s="221"/>
      <c r="J240" s="221"/>
      <c r="K240" s="221"/>
      <c r="L240" s="221"/>
      <c r="M240" s="221"/>
      <c r="N240" s="221"/>
      <c r="O240" s="221"/>
      <c r="P240" s="221"/>
      <c r="Q240" s="221"/>
      <c r="R240" s="221"/>
      <c r="S240" s="221"/>
      <c r="T240" s="221"/>
      <c r="U240" s="221"/>
      <c r="V240" s="221"/>
      <c r="W240" s="221"/>
      <c r="X240" s="221"/>
      <c r="Y240" s="221"/>
      <c r="Z240" s="221"/>
    </row>
    <row r="241" ht="13.5" customHeight="1">
      <c r="A241" s="221"/>
      <c r="B241" s="221"/>
      <c r="C241" s="221"/>
      <c r="D241" s="221"/>
      <c r="E241" s="221"/>
      <c r="F241" s="221"/>
      <c r="G241" s="221"/>
      <c r="H241" s="221"/>
      <c r="I241" s="221"/>
      <c r="J241" s="221"/>
      <c r="K241" s="221"/>
      <c r="L241" s="221"/>
      <c r="M241" s="221"/>
      <c r="N241" s="221"/>
      <c r="O241" s="221"/>
      <c r="P241" s="221"/>
      <c r="Q241" s="221"/>
      <c r="R241" s="221"/>
      <c r="S241" s="221"/>
      <c r="T241" s="221"/>
      <c r="U241" s="221"/>
      <c r="V241" s="221"/>
      <c r="W241" s="221"/>
      <c r="X241" s="221"/>
      <c r="Y241" s="221"/>
      <c r="Z241" s="221"/>
    </row>
    <row r="242" ht="13.5" customHeight="1">
      <c r="A242" s="221"/>
      <c r="B242" s="221"/>
      <c r="C242" s="221"/>
      <c r="D242" s="221"/>
      <c r="E242" s="221"/>
      <c r="F242" s="221"/>
      <c r="G242" s="221"/>
      <c r="H242" s="221"/>
      <c r="I242" s="221"/>
      <c r="J242" s="221"/>
      <c r="K242" s="221"/>
      <c r="L242" s="221"/>
      <c r="M242" s="221"/>
      <c r="N242" s="221"/>
      <c r="O242" s="221"/>
      <c r="P242" s="221"/>
      <c r="Q242" s="221"/>
      <c r="R242" s="221"/>
      <c r="S242" s="221"/>
      <c r="T242" s="221"/>
      <c r="U242" s="221"/>
      <c r="V242" s="221"/>
      <c r="W242" s="221"/>
      <c r="X242" s="221"/>
      <c r="Y242" s="221"/>
      <c r="Z242" s="221"/>
    </row>
    <row r="243" ht="13.5" customHeight="1">
      <c r="A243" s="221"/>
      <c r="B243" s="221"/>
      <c r="C243" s="221"/>
      <c r="D243" s="221"/>
      <c r="E243" s="221"/>
      <c r="F243" s="221"/>
      <c r="G243" s="221"/>
      <c r="H243" s="221"/>
      <c r="I243" s="221"/>
      <c r="J243" s="221"/>
      <c r="K243" s="221"/>
      <c r="L243" s="221"/>
      <c r="M243" s="221"/>
      <c r="N243" s="221"/>
      <c r="O243" s="221"/>
      <c r="P243" s="221"/>
      <c r="Q243" s="221"/>
      <c r="R243" s="221"/>
      <c r="S243" s="221"/>
      <c r="T243" s="221"/>
      <c r="U243" s="221"/>
      <c r="V243" s="221"/>
      <c r="W243" s="221"/>
      <c r="X243" s="221"/>
      <c r="Y243" s="221"/>
      <c r="Z243" s="221"/>
    </row>
    <row r="244" ht="13.5" customHeight="1">
      <c r="A244" s="221"/>
      <c r="B244" s="221"/>
      <c r="C244" s="221"/>
      <c r="D244" s="221"/>
      <c r="E244" s="221"/>
      <c r="F244" s="221"/>
      <c r="G244" s="221"/>
      <c r="H244" s="221"/>
      <c r="I244" s="221"/>
      <c r="J244" s="221"/>
      <c r="K244" s="221"/>
      <c r="L244" s="221"/>
      <c r="M244" s="221"/>
      <c r="N244" s="221"/>
      <c r="O244" s="221"/>
      <c r="P244" s="221"/>
      <c r="Q244" s="221"/>
      <c r="R244" s="221"/>
      <c r="S244" s="221"/>
      <c r="T244" s="221"/>
      <c r="U244" s="221"/>
      <c r="V244" s="221"/>
      <c r="W244" s="221"/>
      <c r="X244" s="221"/>
      <c r="Y244" s="221"/>
      <c r="Z244" s="221"/>
    </row>
    <row r="245" ht="13.5" customHeight="1">
      <c r="A245" s="221"/>
      <c r="B245" s="221"/>
      <c r="C245" s="221"/>
      <c r="D245" s="221"/>
      <c r="E245" s="221"/>
      <c r="F245" s="221"/>
      <c r="G245" s="221"/>
      <c r="H245" s="221"/>
      <c r="I245" s="221"/>
      <c r="J245" s="221"/>
      <c r="K245" s="221"/>
      <c r="L245" s="221"/>
      <c r="M245" s="221"/>
      <c r="N245" s="221"/>
      <c r="O245" s="221"/>
      <c r="P245" s="221"/>
      <c r="Q245" s="221"/>
      <c r="R245" s="221"/>
      <c r="S245" s="221"/>
      <c r="T245" s="221"/>
      <c r="U245" s="221"/>
      <c r="V245" s="221"/>
      <c r="W245" s="221"/>
      <c r="X245" s="221"/>
      <c r="Y245" s="221"/>
      <c r="Z245" s="221"/>
    </row>
    <row r="246" ht="13.5" customHeight="1">
      <c r="A246" s="221"/>
      <c r="B246" s="221"/>
      <c r="C246" s="221"/>
      <c r="D246" s="221"/>
      <c r="E246" s="221"/>
      <c r="F246" s="221"/>
      <c r="G246" s="221"/>
      <c r="H246" s="221"/>
      <c r="I246" s="221"/>
      <c r="J246" s="221"/>
      <c r="K246" s="221"/>
      <c r="L246" s="221"/>
      <c r="M246" s="221"/>
      <c r="N246" s="221"/>
      <c r="O246" s="221"/>
      <c r="P246" s="221"/>
      <c r="Q246" s="221"/>
      <c r="R246" s="221"/>
      <c r="S246" s="221"/>
      <c r="T246" s="221"/>
      <c r="U246" s="221"/>
      <c r="V246" s="221"/>
      <c r="W246" s="221"/>
      <c r="X246" s="221"/>
      <c r="Y246" s="221"/>
      <c r="Z246" s="221"/>
    </row>
    <row r="247" ht="13.5" customHeight="1">
      <c r="A247" s="221"/>
      <c r="B247" s="221"/>
      <c r="C247" s="221"/>
      <c r="D247" s="221"/>
      <c r="E247" s="221"/>
      <c r="F247" s="221"/>
      <c r="G247" s="221"/>
      <c r="H247" s="221"/>
      <c r="I247" s="221"/>
      <c r="J247" s="221"/>
      <c r="K247" s="221"/>
      <c r="L247" s="221"/>
      <c r="M247" s="221"/>
      <c r="N247" s="221"/>
      <c r="O247" s="221"/>
      <c r="P247" s="221"/>
      <c r="Q247" s="221"/>
      <c r="R247" s="221"/>
      <c r="S247" s="221"/>
      <c r="T247" s="221"/>
      <c r="U247" s="221"/>
      <c r="V247" s="221"/>
      <c r="W247" s="221"/>
      <c r="X247" s="221"/>
      <c r="Y247" s="221"/>
      <c r="Z247" s="221"/>
    </row>
    <row r="248" ht="13.5" customHeight="1">
      <c r="A248" s="221"/>
      <c r="B248" s="221"/>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c r="Z248" s="221"/>
    </row>
    <row r="249" ht="13.5" customHeight="1">
      <c r="A249" s="221"/>
      <c r="B249" s="221"/>
      <c r="C249" s="221"/>
      <c r="D249" s="221"/>
      <c r="E249" s="221"/>
      <c r="F249" s="221"/>
      <c r="G249" s="221"/>
      <c r="H249" s="221"/>
      <c r="I249" s="221"/>
      <c r="J249" s="221"/>
      <c r="K249" s="221"/>
      <c r="L249" s="221"/>
      <c r="M249" s="221"/>
      <c r="N249" s="221"/>
      <c r="O249" s="221"/>
      <c r="P249" s="221"/>
      <c r="Q249" s="221"/>
      <c r="R249" s="221"/>
      <c r="S249" s="221"/>
      <c r="T249" s="221"/>
      <c r="U249" s="221"/>
      <c r="V249" s="221"/>
      <c r="W249" s="221"/>
      <c r="X249" s="221"/>
      <c r="Y249" s="221"/>
      <c r="Z249" s="221"/>
    </row>
    <row r="250" ht="13.5" customHeight="1">
      <c r="A250" s="221"/>
      <c r="B250" s="221"/>
      <c r="C250" s="221"/>
      <c r="D250" s="221"/>
      <c r="E250" s="221"/>
      <c r="F250" s="221"/>
      <c r="G250" s="221"/>
      <c r="H250" s="221"/>
      <c r="I250" s="221"/>
      <c r="J250" s="221"/>
      <c r="K250" s="221"/>
      <c r="L250" s="221"/>
      <c r="M250" s="221"/>
      <c r="N250" s="221"/>
      <c r="O250" s="221"/>
      <c r="P250" s="221"/>
      <c r="Q250" s="221"/>
      <c r="R250" s="221"/>
      <c r="S250" s="221"/>
      <c r="T250" s="221"/>
      <c r="U250" s="221"/>
      <c r="V250" s="221"/>
      <c r="W250" s="221"/>
      <c r="X250" s="221"/>
      <c r="Y250" s="221"/>
      <c r="Z250" s="221"/>
    </row>
    <row r="251" ht="13.5" customHeight="1">
      <c r="A251" s="221"/>
      <c r="B251" s="221"/>
      <c r="C251" s="221"/>
      <c r="D251" s="221"/>
      <c r="E251" s="221"/>
      <c r="F251" s="221"/>
      <c r="G251" s="221"/>
      <c r="H251" s="221"/>
      <c r="I251" s="221"/>
      <c r="J251" s="221"/>
      <c r="K251" s="221"/>
      <c r="L251" s="221"/>
      <c r="M251" s="221"/>
      <c r="N251" s="221"/>
      <c r="O251" s="221"/>
      <c r="P251" s="221"/>
      <c r="Q251" s="221"/>
      <c r="R251" s="221"/>
      <c r="S251" s="221"/>
      <c r="T251" s="221"/>
      <c r="U251" s="221"/>
      <c r="V251" s="221"/>
      <c r="W251" s="221"/>
      <c r="X251" s="221"/>
      <c r="Y251" s="221"/>
      <c r="Z251" s="221"/>
    </row>
    <row r="252" ht="13.5" customHeight="1">
      <c r="A252" s="221"/>
      <c r="B252" s="221"/>
      <c r="C252" s="221"/>
      <c r="D252" s="221"/>
      <c r="E252" s="221"/>
      <c r="F252" s="221"/>
      <c r="G252" s="221"/>
      <c r="H252" s="221"/>
      <c r="I252" s="221"/>
      <c r="J252" s="221"/>
      <c r="K252" s="221"/>
      <c r="L252" s="221"/>
      <c r="M252" s="221"/>
      <c r="N252" s="221"/>
      <c r="O252" s="221"/>
      <c r="P252" s="221"/>
      <c r="Q252" s="221"/>
      <c r="R252" s="221"/>
      <c r="S252" s="221"/>
      <c r="T252" s="221"/>
      <c r="U252" s="221"/>
      <c r="V252" s="221"/>
      <c r="W252" s="221"/>
      <c r="X252" s="221"/>
      <c r="Y252" s="221"/>
      <c r="Z252" s="221"/>
    </row>
    <row r="253" ht="13.5" customHeight="1">
      <c r="A253" s="221"/>
      <c r="B253" s="221"/>
      <c r="C253" s="221"/>
      <c r="D253" s="221"/>
      <c r="E253" s="221"/>
      <c r="F253" s="221"/>
      <c r="G253" s="221"/>
      <c r="H253" s="221"/>
      <c r="I253" s="221"/>
      <c r="J253" s="221"/>
      <c r="K253" s="221"/>
      <c r="L253" s="221"/>
      <c r="M253" s="221"/>
      <c r="N253" s="221"/>
      <c r="O253" s="221"/>
      <c r="P253" s="221"/>
      <c r="Q253" s="221"/>
      <c r="R253" s="221"/>
      <c r="S253" s="221"/>
      <c r="T253" s="221"/>
      <c r="U253" s="221"/>
      <c r="V253" s="221"/>
      <c r="W253" s="221"/>
      <c r="X253" s="221"/>
      <c r="Y253" s="221"/>
      <c r="Z253" s="221"/>
    </row>
    <row r="254" ht="13.5" customHeight="1">
      <c r="A254" s="221"/>
      <c r="B254" s="221"/>
      <c r="C254" s="221"/>
      <c r="D254" s="221"/>
      <c r="E254" s="221"/>
      <c r="F254" s="221"/>
      <c r="G254" s="221"/>
      <c r="H254" s="221"/>
      <c r="I254" s="221"/>
      <c r="J254" s="221"/>
      <c r="K254" s="221"/>
      <c r="L254" s="221"/>
      <c r="M254" s="221"/>
      <c r="N254" s="221"/>
      <c r="O254" s="221"/>
      <c r="P254" s="221"/>
      <c r="Q254" s="221"/>
      <c r="R254" s="221"/>
      <c r="S254" s="221"/>
      <c r="T254" s="221"/>
      <c r="U254" s="221"/>
      <c r="V254" s="221"/>
      <c r="W254" s="221"/>
      <c r="X254" s="221"/>
      <c r="Y254" s="221"/>
      <c r="Z254" s="221"/>
    </row>
    <row r="255" ht="13.5" customHeight="1">
      <c r="A255" s="221"/>
      <c r="B255" s="221"/>
      <c r="C255" s="221"/>
      <c r="D255" s="221"/>
      <c r="E255" s="221"/>
      <c r="F255" s="221"/>
      <c r="G255" s="221"/>
      <c r="H255" s="221"/>
      <c r="I255" s="221"/>
      <c r="J255" s="221"/>
      <c r="K255" s="221"/>
      <c r="L255" s="221"/>
      <c r="M255" s="221"/>
      <c r="N255" s="221"/>
      <c r="O255" s="221"/>
      <c r="P255" s="221"/>
      <c r="Q255" s="221"/>
      <c r="R255" s="221"/>
      <c r="S255" s="221"/>
      <c r="T255" s="221"/>
      <c r="U255" s="221"/>
      <c r="V255" s="221"/>
      <c r="W255" s="221"/>
      <c r="X255" s="221"/>
      <c r="Y255" s="221"/>
      <c r="Z255" s="221"/>
    </row>
    <row r="256" ht="13.5" customHeight="1">
      <c r="A256" s="221"/>
      <c r="B256" s="221"/>
      <c r="C256" s="221"/>
      <c r="D256" s="221"/>
      <c r="E256" s="221"/>
      <c r="F256" s="221"/>
      <c r="G256" s="221"/>
      <c r="H256" s="221"/>
      <c r="I256" s="221"/>
      <c r="J256" s="221"/>
      <c r="K256" s="221"/>
      <c r="L256" s="221"/>
      <c r="M256" s="221"/>
      <c r="N256" s="221"/>
      <c r="O256" s="221"/>
      <c r="P256" s="221"/>
      <c r="Q256" s="221"/>
      <c r="R256" s="221"/>
      <c r="S256" s="221"/>
      <c r="T256" s="221"/>
      <c r="U256" s="221"/>
      <c r="V256" s="221"/>
      <c r="W256" s="221"/>
      <c r="X256" s="221"/>
      <c r="Y256" s="221"/>
      <c r="Z256" s="221"/>
    </row>
    <row r="257" ht="13.5" customHeight="1">
      <c r="A257" s="221"/>
      <c r="B257" s="221"/>
      <c r="C257" s="221"/>
      <c r="D257" s="221"/>
      <c r="E257" s="221"/>
      <c r="F257" s="221"/>
      <c r="G257" s="221"/>
      <c r="H257" s="221"/>
      <c r="I257" s="221"/>
      <c r="J257" s="221"/>
      <c r="K257" s="221"/>
      <c r="L257" s="221"/>
      <c r="M257" s="221"/>
      <c r="N257" s="221"/>
      <c r="O257" s="221"/>
      <c r="P257" s="221"/>
      <c r="Q257" s="221"/>
      <c r="R257" s="221"/>
      <c r="S257" s="221"/>
      <c r="T257" s="221"/>
      <c r="U257" s="221"/>
      <c r="V257" s="221"/>
      <c r="W257" s="221"/>
      <c r="X257" s="221"/>
      <c r="Y257" s="221"/>
      <c r="Z257" s="221"/>
    </row>
    <row r="258" ht="13.5" customHeight="1">
      <c r="A258" s="221"/>
      <c r="B258" s="221"/>
      <c r="C258" s="221"/>
      <c r="D258" s="221"/>
      <c r="E258" s="221"/>
      <c r="F258" s="221"/>
      <c r="G258" s="221"/>
      <c r="H258" s="221"/>
      <c r="I258" s="221"/>
      <c r="J258" s="221"/>
      <c r="K258" s="221"/>
      <c r="L258" s="221"/>
      <c r="M258" s="221"/>
      <c r="N258" s="221"/>
      <c r="O258" s="221"/>
      <c r="P258" s="221"/>
      <c r="Q258" s="221"/>
      <c r="R258" s="221"/>
      <c r="S258" s="221"/>
      <c r="T258" s="221"/>
      <c r="U258" s="221"/>
      <c r="V258" s="221"/>
      <c r="W258" s="221"/>
      <c r="X258" s="221"/>
      <c r="Y258" s="221"/>
      <c r="Z258" s="221"/>
    </row>
    <row r="259" ht="13.5" customHeight="1">
      <c r="A259" s="221"/>
      <c r="B259" s="221"/>
      <c r="C259" s="221"/>
      <c r="D259" s="221"/>
      <c r="E259" s="221"/>
      <c r="F259" s="221"/>
      <c r="G259" s="221"/>
      <c r="H259" s="221"/>
      <c r="I259" s="221"/>
      <c r="J259" s="221"/>
      <c r="K259" s="221"/>
      <c r="L259" s="221"/>
      <c r="M259" s="221"/>
      <c r="N259" s="221"/>
      <c r="O259" s="221"/>
      <c r="P259" s="221"/>
      <c r="Q259" s="221"/>
      <c r="R259" s="221"/>
      <c r="S259" s="221"/>
      <c r="T259" s="221"/>
      <c r="U259" s="221"/>
      <c r="V259" s="221"/>
      <c r="W259" s="221"/>
      <c r="X259" s="221"/>
      <c r="Y259" s="221"/>
      <c r="Z259" s="221"/>
    </row>
    <row r="260" ht="13.5" customHeight="1">
      <c r="A260" s="221"/>
      <c r="B260" s="221"/>
      <c r="C260" s="221"/>
      <c r="D260" s="221"/>
      <c r="E260" s="221"/>
      <c r="F260" s="221"/>
      <c r="G260" s="221"/>
      <c r="H260" s="221"/>
      <c r="I260" s="221"/>
      <c r="J260" s="221"/>
      <c r="K260" s="221"/>
      <c r="L260" s="221"/>
      <c r="M260" s="221"/>
      <c r="N260" s="221"/>
      <c r="O260" s="221"/>
      <c r="P260" s="221"/>
      <c r="Q260" s="221"/>
      <c r="R260" s="221"/>
      <c r="S260" s="221"/>
      <c r="T260" s="221"/>
      <c r="U260" s="221"/>
      <c r="V260" s="221"/>
      <c r="W260" s="221"/>
      <c r="X260" s="221"/>
      <c r="Y260" s="221"/>
      <c r="Z260" s="221"/>
    </row>
    <row r="261" ht="13.5" customHeight="1">
      <c r="A261" s="221"/>
      <c r="B261" s="221"/>
      <c r="C261" s="221"/>
      <c r="D261" s="221"/>
      <c r="E261" s="221"/>
      <c r="F261" s="221"/>
      <c r="G261" s="221"/>
      <c r="H261" s="221"/>
      <c r="I261" s="221"/>
      <c r="J261" s="221"/>
      <c r="K261" s="221"/>
      <c r="L261" s="221"/>
      <c r="M261" s="221"/>
      <c r="N261" s="221"/>
      <c r="O261" s="221"/>
      <c r="P261" s="221"/>
      <c r="Q261" s="221"/>
      <c r="R261" s="221"/>
      <c r="S261" s="221"/>
      <c r="T261" s="221"/>
      <c r="U261" s="221"/>
      <c r="V261" s="221"/>
      <c r="W261" s="221"/>
      <c r="X261" s="221"/>
      <c r="Y261" s="221"/>
      <c r="Z261" s="221"/>
    </row>
    <row r="262" ht="13.5" customHeight="1">
      <c r="A262" s="221"/>
      <c r="B262" s="221"/>
      <c r="C262" s="221"/>
      <c r="D262" s="221"/>
      <c r="E262" s="221"/>
      <c r="F262" s="221"/>
      <c r="G262" s="221"/>
      <c r="H262" s="221"/>
      <c r="I262" s="221"/>
      <c r="J262" s="221"/>
      <c r="K262" s="221"/>
      <c r="L262" s="221"/>
      <c r="M262" s="221"/>
      <c r="N262" s="221"/>
      <c r="O262" s="221"/>
      <c r="P262" s="221"/>
      <c r="Q262" s="221"/>
      <c r="R262" s="221"/>
      <c r="S262" s="221"/>
      <c r="T262" s="221"/>
      <c r="U262" s="221"/>
      <c r="V262" s="221"/>
      <c r="W262" s="221"/>
      <c r="X262" s="221"/>
      <c r="Y262" s="221"/>
      <c r="Z262" s="221"/>
    </row>
    <row r="263" ht="13.5" customHeight="1">
      <c r="A263" s="221"/>
      <c r="B263" s="221"/>
      <c r="C263" s="221"/>
      <c r="D263" s="221"/>
      <c r="E263" s="221"/>
      <c r="F263" s="221"/>
      <c r="G263" s="221"/>
      <c r="H263" s="221"/>
      <c r="I263" s="221"/>
      <c r="J263" s="221"/>
      <c r="K263" s="221"/>
      <c r="L263" s="221"/>
      <c r="M263" s="221"/>
      <c r="N263" s="221"/>
      <c r="O263" s="221"/>
      <c r="P263" s="221"/>
      <c r="Q263" s="221"/>
      <c r="R263" s="221"/>
      <c r="S263" s="221"/>
      <c r="T263" s="221"/>
      <c r="U263" s="221"/>
      <c r="V263" s="221"/>
      <c r="W263" s="221"/>
      <c r="X263" s="221"/>
      <c r="Y263" s="221"/>
      <c r="Z263" s="221"/>
    </row>
    <row r="264" ht="13.5" customHeight="1">
      <c r="A264" s="221"/>
      <c r="B264" s="221"/>
      <c r="C264" s="221"/>
      <c r="D264" s="221"/>
      <c r="E264" s="221"/>
      <c r="F264" s="221"/>
      <c r="G264" s="221"/>
      <c r="H264" s="221"/>
      <c r="I264" s="221"/>
      <c r="J264" s="221"/>
      <c r="K264" s="221"/>
      <c r="L264" s="221"/>
      <c r="M264" s="221"/>
      <c r="N264" s="221"/>
      <c r="O264" s="221"/>
      <c r="P264" s="221"/>
      <c r="Q264" s="221"/>
      <c r="R264" s="221"/>
      <c r="S264" s="221"/>
      <c r="T264" s="221"/>
      <c r="U264" s="221"/>
      <c r="V264" s="221"/>
      <c r="W264" s="221"/>
      <c r="X264" s="221"/>
      <c r="Y264" s="221"/>
      <c r="Z264" s="221"/>
    </row>
    <row r="265" ht="13.5" customHeight="1">
      <c r="A265" s="221"/>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c r="Z265" s="221"/>
    </row>
    <row r="266" ht="13.5" customHeight="1">
      <c r="A266" s="221"/>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c r="Z266" s="221"/>
    </row>
    <row r="267" ht="13.5" customHeight="1">
      <c r="A267" s="221"/>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c r="Z267" s="221"/>
    </row>
    <row r="268" ht="13.5" customHeight="1">
      <c r="A268" s="221"/>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c r="Z268" s="221"/>
    </row>
    <row r="269" ht="13.5" customHeight="1">
      <c r="A269" s="221"/>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c r="Z269" s="221"/>
    </row>
    <row r="270" ht="13.5" customHeight="1">
      <c r="A270" s="221"/>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c r="Z270" s="221"/>
    </row>
    <row r="271" ht="13.5" customHeight="1">
      <c r="A271" s="221"/>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c r="Z271" s="221"/>
    </row>
    <row r="272" ht="13.5" customHeight="1">
      <c r="A272" s="221"/>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c r="Z272" s="221"/>
    </row>
    <row r="273" ht="13.5" customHeight="1">
      <c r="A273" s="221"/>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c r="Z273" s="221"/>
    </row>
    <row r="274" ht="13.5" customHeight="1">
      <c r="A274" s="221"/>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c r="Z274" s="221"/>
    </row>
    <row r="275" ht="13.5" customHeight="1">
      <c r="A275" s="221"/>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c r="Z275" s="221"/>
    </row>
    <row r="276" ht="13.5" customHeight="1">
      <c r="A276" s="221"/>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c r="Z276" s="221"/>
    </row>
    <row r="277" ht="13.5" customHeight="1">
      <c r="A277" s="221"/>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c r="Z277" s="221"/>
    </row>
    <row r="278" ht="13.5" customHeight="1">
      <c r="A278" s="221"/>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c r="Z278" s="221"/>
    </row>
    <row r="279" ht="13.5" customHeight="1">
      <c r="A279" s="221"/>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c r="Z279" s="221"/>
    </row>
    <row r="280" ht="13.5" customHeight="1">
      <c r="A280" s="221"/>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c r="Z280" s="221"/>
    </row>
    <row r="281" ht="13.5" customHeight="1">
      <c r="A281" s="221"/>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c r="Z281" s="221"/>
    </row>
    <row r="282" ht="13.5" customHeight="1">
      <c r="A282" s="221"/>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c r="Z282" s="221"/>
    </row>
    <row r="283" ht="13.5" customHeight="1">
      <c r="A283" s="221"/>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c r="Z283" s="221"/>
    </row>
    <row r="284" ht="13.5" customHeight="1">
      <c r="A284" s="221"/>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c r="Z284" s="221"/>
    </row>
    <row r="285" ht="13.5" customHeight="1">
      <c r="A285" s="221"/>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c r="Z285" s="221"/>
    </row>
    <row r="286" ht="13.5" customHeight="1">
      <c r="A286" s="221"/>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c r="Z286" s="221"/>
    </row>
    <row r="287" ht="13.5" customHeight="1">
      <c r="A287" s="221"/>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c r="Z287" s="221"/>
    </row>
    <row r="288" ht="13.5" customHeight="1">
      <c r="A288" s="221"/>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c r="Z288" s="221"/>
    </row>
    <row r="289" ht="13.5" customHeight="1">
      <c r="A289" s="221"/>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c r="Z289" s="221"/>
    </row>
    <row r="290" ht="13.5" customHeight="1">
      <c r="A290" s="221"/>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c r="Z290" s="221"/>
    </row>
    <row r="291" ht="13.5" customHeight="1">
      <c r="A291" s="221"/>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c r="Z291" s="221"/>
    </row>
    <row r="292" ht="13.5" customHeight="1">
      <c r="A292" s="221"/>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c r="Z292" s="221"/>
    </row>
    <row r="293" ht="13.5" customHeight="1">
      <c r="A293" s="221"/>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c r="Z293" s="221"/>
    </row>
    <row r="294" ht="13.5" customHeight="1">
      <c r="A294" s="221"/>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c r="Z294" s="221"/>
    </row>
    <row r="295" ht="13.5" customHeight="1">
      <c r="A295" s="221"/>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c r="Z295" s="221"/>
    </row>
    <row r="296" ht="13.5" customHeight="1">
      <c r="A296" s="221"/>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c r="Z296" s="221"/>
    </row>
    <row r="297" ht="13.5" customHeight="1">
      <c r="A297" s="221"/>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c r="Z297" s="221"/>
    </row>
    <row r="298" ht="13.5" customHeight="1">
      <c r="A298" s="221"/>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c r="Z298" s="221"/>
    </row>
    <row r="299" ht="13.5" customHeight="1">
      <c r="A299" s="221"/>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c r="Z299" s="221"/>
    </row>
    <row r="300" ht="13.5" customHeight="1">
      <c r="A300" s="221"/>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c r="Z300" s="221"/>
    </row>
    <row r="301" ht="13.5" customHeight="1">
      <c r="A301" s="221"/>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c r="Z301" s="221"/>
    </row>
    <row r="302" ht="13.5" customHeight="1">
      <c r="A302" s="221"/>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c r="Z302" s="221"/>
    </row>
    <row r="303" ht="13.5" customHeight="1">
      <c r="A303" s="221"/>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c r="Z303" s="221"/>
    </row>
    <row r="304" ht="13.5" customHeight="1">
      <c r="A304" s="221"/>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c r="Z304" s="221"/>
    </row>
    <row r="305" ht="13.5" customHeight="1">
      <c r="A305" s="221"/>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row>
    <row r="306" ht="13.5" customHeight="1">
      <c r="A306" s="221"/>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c r="Z306" s="221"/>
    </row>
    <row r="307" ht="13.5" customHeight="1">
      <c r="A307" s="221"/>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c r="Z307" s="221"/>
    </row>
    <row r="308" ht="13.5" customHeight="1">
      <c r="A308" s="22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row>
    <row r="309" ht="13.5" customHeight="1">
      <c r="A309" s="221"/>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c r="Z309" s="221"/>
    </row>
    <row r="310" ht="13.5" customHeight="1">
      <c r="A310" s="221"/>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c r="Z310" s="221"/>
    </row>
    <row r="311" ht="13.5" customHeight="1">
      <c r="A311" s="221"/>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c r="Z311" s="221"/>
    </row>
    <row r="312" ht="13.5" customHeight="1">
      <c r="A312" s="221"/>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c r="Z312" s="221"/>
    </row>
    <row r="313" ht="13.5" customHeight="1">
      <c r="A313" s="221"/>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row>
    <row r="314" ht="13.5" customHeight="1">
      <c r="A314" s="221"/>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c r="Z314" s="221"/>
    </row>
    <row r="315" ht="13.5" customHeight="1">
      <c r="A315" s="221"/>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c r="Z315" s="221"/>
    </row>
    <row r="316" ht="13.5" customHeight="1">
      <c r="A316" s="221"/>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c r="Z316" s="221"/>
    </row>
    <row r="317" ht="13.5" customHeight="1">
      <c r="A317" s="221"/>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c r="Z317" s="221"/>
    </row>
    <row r="318" ht="13.5" customHeight="1">
      <c r="A318" s="221"/>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c r="Z318" s="221"/>
    </row>
    <row r="319" ht="13.5" customHeight="1">
      <c r="A319" s="221"/>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c r="Z319" s="221"/>
    </row>
    <row r="320" ht="13.5" customHeight="1">
      <c r="A320" s="221"/>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c r="Z320" s="221"/>
    </row>
    <row r="321" ht="13.5" customHeight="1">
      <c r="A321" s="221"/>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c r="Z321" s="221"/>
    </row>
    <row r="322" ht="13.5" customHeight="1">
      <c r="A322" s="221"/>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c r="Z322" s="221"/>
    </row>
    <row r="323" ht="13.5" customHeight="1">
      <c r="A323" s="221"/>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c r="Z323" s="221"/>
    </row>
    <row r="324" ht="13.5" customHeight="1">
      <c r="A324" s="221"/>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c r="Z324" s="221"/>
    </row>
    <row r="325" ht="13.5" customHeight="1">
      <c r="A325" s="221"/>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c r="Z325" s="221"/>
    </row>
    <row r="326" ht="13.5" customHeight="1">
      <c r="A326" s="221"/>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c r="Z326" s="221"/>
    </row>
    <row r="327" ht="13.5" customHeight="1">
      <c r="A327" s="22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row>
    <row r="328" ht="13.5" customHeight="1">
      <c r="A328" s="221"/>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c r="Z328" s="221"/>
    </row>
    <row r="329" ht="13.5" customHeight="1">
      <c r="A329" s="221"/>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c r="Z329" s="221"/>
    </row>
    <row r="330" ht="13.5" customHeight="1">
      <c r="A330" s="221"/>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c r="Z330" s="221"/>
    </row>
    <row r="331" ht="13.5" customHeight="1">
      <c r="A331" s="221"/>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row>
    <row r="332" ht="13.5" customHeight="1">
      <c r="A332" s="221"/>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c r="Z332" s="221"/>
    </row>
    <row r="333" ht="13.5" customHeight="1">
      <c r="A333" s="221"/>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row>
    <row r="334" ht="13.5" customHeight="1">
      <c r="A334" s="221"/>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c r="Z334" s="221"/>
    </row>
    <row r="335" ht="13.5" customHeight="1">
      <c r="A335" s="221"/>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c r="Z335" s="221"/>
    </row>
    <row r="336" ht="13.5" customHeight="1">
      <c r="A336" s="221"/>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c r="Z336" s="221"/>
    </row>
    <row r="337" ht="13.5" customHeight="1">
      <c r="A337" s="221"/>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c r="Z337" s="221"/>
    </row>
    <row r="338" ht="13.5" customHeight="1">
      <c r="A338" s="221"/>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c r="Z338" s="221"/>
    </row>
    <row r="339" ht="13.5" customHeight="1">
      <c r="A339" s="221"/>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c r="Z339" s="221"/>
    </row>
    <row r="340" ht="13.5" customHeight="1">
      <c r="A340" s="221"/>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c r="Z340" s="221"/>
    </row>
    <row r="341" ht="13.5" customHeight="1">
      <c r="A341" s="221"/>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c r="Z341" s="221"/>
    </row>
    <row r="342" ht="13.5" customHeight="1">
      <c r="A342" s="221"/>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c r="Z342" s="221"/>
    </row>
    <row r="343" ht="13.5" customHeight="1">
      <c r="A343" s="221"/>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c r="Z343" s="221"/>
    </row>
    <row r="344" ht="13.5" customHeight="1">
      <c r="A344" s="221"/>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c r="Z344" s="221"/>
    </row>
    <row r="345" ht="13.5" customHeight="1">
      <c r="A345" s="221"/>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c r="Z345" s="221"/>
    </row>
    <row r="346" ht="13.5" customHeight="1">
      <c r="A346" s="221"/>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c r="Z346" s="221"/>
    </row>
    <row r="347" ht="13.5" customHeight="1">
      <c r="A347" s="221"/>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c r="Z347" s="221"/>
    </row>
    <row r="348" ht="13.5" customHeight="1">
      <c r="A348" s="221"/>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c r="Z348" s="221"/>
    </row>
    <row r="349" ht="13.5" customHeight="1">
      <c r="A349" s="221"/>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c r="Z349" s="221"/>
    </row>
    <row r="350" ht="13.5" customHeight="1">
      <c r="A350" s="221"/>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c r="Z350" s="221"/>
    </row>
    <row r="351" ht="13.5" customHeight="1">
      <c r="A351" s="221"/>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c r="Z351" s="221"/>
    </row>
    <row r="352" ht="13.5" customHeight="1">
      <c r="A352" s="221"/>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c r="Z352" s="221"/>
    </row>
    <row r="353" ht="13.5" customHeight="1">
      <c r="A353" s="221"/>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c r="Z353" s="221"/>
    </row>
    <row r="354" ht="13.5" customHeight="1">
      <c r="A354" s="221"/>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c r="Z354" s="221"/>
    </row>
    <row r="355" ht="13.5" customHeight="1">
      <c r="A355" s="221"/>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c r="Z355" s="221"/>
    </row>
    <row r="356" ht="13.5" customHeight="1">
      <c r="A356" s="221"/>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c r="Z356" s="221"/>
    </row>
    <row r="357" ht="13.5" customHeight="1">
      <c r="A357" s="221"/>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c r="Z357" s="221"/>
    </row>
    <row r="358" ht="13.5" customHeight="1">
      <c r="A358" s="221"/>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c r="Z358" s="221"/>
    </row>
    <row r="359" ht="13.5" customHeight="1">
      <c r="A359" s="221"/>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c r="Z359" s="221"/>
    </row>
    <row r="360" ht="13.5" customHeight="1">
      <c r="A360" s="221"/>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c r="Z360" s="221"/>
    </row>
    <row r="361" ht="13.5" customHeight="1">
      <c r="A361" s="221"/>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c r="Z361" s="221"/>
    </row>
    <row r="362" ht="13.5" customHeight="1">
      <c r="A362" s="221"/>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c r="Z362" s="221"/>
    </row>
    <row r="363" ht="13.5" customHeight="1">
      <c r="A363" s="221"/>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c r="Z363" s="221"/>
    </row>
    <row r="364" ht="13.5" customHeight="1">
      <c r="A364" s="221"/>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c r="Z364" s="221"/>
    </row>
    <row r="365" ht="13.5" customHeight="1">
      <c r="A365" s="221"/>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c r="Z365" s="221"/>
    </row>
    <row r="366" ht="13.5" customHeight="1">
      <c r="A366" s="221"/>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c r="Z366" s="221"/>
    </row>
    <row r="367" ht="13.5" customHeight="1">
      <c r="A367" s="221"/>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c r="Z367" s="221"/>
    </row>
    <row r="368" ht="13.5" customHeight="1">
      <c r="A368" s="221"/>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c r="Z368" s="221"/>
    </row>
    <row r="369" ht="13.5" customHeight="1">
      <c r="A369" s="221"/>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c r="Z369" s="221"/>
    </row>
    <row r="370" ht="13.5" customHeight="1">
      <c r="A370" s="221"/>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c r="Z370" s="221"/>
    </row>
    <row r="371" ht="13.5" customHeight="1">
      <c r="A371" s="221"/>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c r="Z371" s="221"/>
    </row>
    <row r="372" ht="13.5" customHeight="1">
      <c r="A372" s="221"/>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c r="Z372" s="221"/>
    </row>
    <row r="373" ht="13.5" customHeight="1">
      <c r="A373" s="221"/>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c r="Z373" s="221"/>
    </row>
    <row r="374" ht="13.5" customHeight="1">
      <c r="A374" s="221"/>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c r="Z374" s="221"/>
    </row>
    <row r="375" ht="13.5" customHeight="1">
      <c r="A375" s="221"/>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c r="Z375" s="221"/>
    </row>
    <row r="376" ht="13.5" customHeight="1">
      <c r="A376" s="221"/>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c r="Z376" s="221"/>
    </row>
    <row r="377" ht="13.5" customHeight="1">
      <c r="A377" s="221"/>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c r="Z377" s="221"/>
    </row>
    <row r="378" ht="13.5" customHeight="1">
      <c r="A378" s="221"/>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c r="Z378" s="221"/>
    </row>
    <row r="379" ht="13.5" customHeight="1">
      <c r="A379" s="221"/>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c r="Z379" s="221"/>
    </row>
    <row r="380" ht="13.5" customHeight="1">
      <c r="A380" s="221"/>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c r="Z380" s="221"/>
    </row>
    <row r="381" ht="13.5" customHeight="1">
      <c r="A381" s="221"/>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c r="Z381" s="221"/>
    </row>
    <row r="382" ht="13.5" customHeight="1">
      <c r="A382" s="221"/>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c r="Z382" s="221"/>
    </row>
    <row r="383" ht="13.5" customHeight="1">
      <c r="A383" s="221"/>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c r="Z383" s="221"/>
    </row>
    <row r="384" ht="13.5" customHeight="1">
      <c r="A384" s="221"/>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c r="Z384" s="221"/>
    </row>
    <row r="385" ht="13.5" customHeight="1">
      <c r="A385" s="221"/>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c r="Z385" s="221"/>
    </row>
    <row r="386" ht="13.5" customHeight="1">
      <c r="A386" s="221"/>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c r="Z386" s="221"/>
    </row>
    <row r="387" ht="13.5" customHeight="1">
      <c r="A387" s="221"/>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c r="Z387" s="221"/>
    </row>
    <row r="388" ht="13.5" customHeight="1">
      <c r="A388" s="221"/>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c r="Z388" s="221"/>
    </row>
    <row r="389" ht="13.5" customHeight="1">
      <c r="A389" s="221"/>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c r="Z389" s="221"/>
    </row>
    <row r="390" ht="13.5" customHeight="1">
      <c r="A390" s="221"/>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c r="Z390" s="221"/>
    </row>
    <row r="391" ht="13.5" customHeight="1">
      <c r="A391" s="221"/>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c r="Z391" s="221"/>
    </row>
    <row r="392" ht="13.5" customHeight="1">
      <c r="A392" s="221"/>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c r="Z392" s="221"/>
    </row>
    <row r="393" ht="13.5" customHeight="1">
      <c r="A393" s="221"/>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c r="Z393" s="221"/>
    </row>
    <row r="394" ht="13.5" customHeight="1">
      <c r="A394" s="221"/>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c r="Z394" s="221"/>
    </row>
    <row r="395" ht="13.5" customHeight="1">
      <c r="A395" s="221"/>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c r="Z395" s="221"/>
    </row>
    <row r="396" ht="13.5" customHeight="1">
      <c r="A396" s="221"/>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c r="Z396" s="221"/>
    </row>
    <row r="397" ht="13.5" customHeight="1">
      <c r="A397" s="221"/>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c r="Z397" s="221"/>
    </row>
    <row r="398" ht="13.5" customHeight="1">
      <c r="A398" s="221"/>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c r="Z398" s="221"/>
    </row>
    <row r="399" ht="13.5" customHeight="1">
      <c r="A399" s="221"/>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c r="Z399" s="221"/>
    </row>
    <row r="400" ht="13.5" customHeight="1">
      <c r="A400" s="221"/>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c r="Z400" s="221"/>
    </row>
    <row r="401" ht="13.5" customHeight="1">
      <c r="A401" s="221"/>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c r="Z401" s="221"/>
    </row>
    <row r="402" ht="13.5" customHeight="1">
      <c r="A402" s="221"/>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c r="Z402" s="221"/>
    </row>
    <row r="403" ht="13.5" customHeight="1">
      <c r="A403" s="221"/>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c r="Z403" s="221"/>
    </row>
    <row r="404" ht="13.5" customHeight="1">
      <c r="A404" s="221"/>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c r="Z404" s="221"/>
    </row>
    <row r="405" ht="13.5" customHeight="1">
      <c r="A405" s="221"/>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c r="Z405" s="221"/>
    </row>
    <row r="406" ht="13.5" customHeight="1">
      <c r="A406" s="221"/>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c r="Z406" s="221"/>
    </row>
    <row r="407" ht="13.5" customHeight="1">
      <c r="A407" s="221"/>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row>
    <row r="408" ht="13.5" customHeight="1">
      <c r="A408" s="221"/>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row>
    <row r="409" ht="13.5" customHeight="1">
      <c r="A409" s="221"/>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c r="Z409" s="221"/>
    </row>
    <row r="410" ht="13.5" customHeight="1">
      <c r="A410" s="221"/>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c r="Z410" s="221"/>
    </row>
    <row r="411" ht="13.5" customHeight="1">
      <c r="A411" s="221"/>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c r="Z411" s="221"/>
    </row>
    <row r="412" ht="13.5" customHeight="1">
      <c r="A412" s="221"/>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c r="Z412" s="221"/>
    </row>
    <row r="413" ht="13.5" customHeight="1">
      <c r="A413" s="221"/>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c r="Z413" s="221"/>
    </row>
    <row r="414" ht="13.5" customHeight="1">
      <c r="A414" s="221"/>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c r="Z414" s="221"/>
    </row>
    <row r="415" ht="13.5" customHeight="1">
      <c r="A415" s="221"/>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c r="Z415" s="221"/>
    </row>
    <row r="416" ht="13.5" customHeight="1">
      <c r="A416" s="221"/>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c r="Z416" s="221"/>
    </row>
    <row r="417" ht="13.5" customHeight="1">
      <c r="A417" s="221"/>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c r="Z417" s="221"/>
    </row>
    <row r="418" ht="13.5" customHeight="1">
      <c r="A418" s="221"/>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c r="Z418" s="221"/>
    </row>
    <row r="419" ht="13.5" customHeight="1">
      <c r="A419" s="221"/>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c r="Z419" s="221"/>
    </row>
    <row r="420" ht="13.5" customHeight="1">
      <c r="A420" s="221"/>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c r="Z420" s="221"/>
    </row>
    <row r="421" ht="13.5" customHeight="1">
      <c r="A421" s="221"/>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c r="Z421" s="221"/>
    </row>
    <row r="422" ht="13.5" customHeight="1">
      <c r="A422" s="221"/>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c r="Z422" s="221"/>
    </row>
    <row r="423" ht="13.5" customHeight="1">
      <c r="A423" s="221"/>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c r="Z423" s="221"/>
    </row>
    <row r="424" ht="13.5" customHeight="1">
      <c r="A424" s="221"/>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c r="Z424" s="221"/>
    </row>
    <row r="425" ht="13.5" customHeight="1">
      <c r="A425" s="221"/>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c r="Z425" s="221"/>
    </row>
    <row r="426" ht="13.5" customHeight="1">
      <c r="A426" s="221"/>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c r="Z426" s="221"/>
    </row>
    <row r="427" ht="13.5" customHeight="1">
      <c r="A427" s="221"/>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c r="Z427" s="221"/>
    </row>
    <row r="428" ht="13.5" customHeight="1">
      <c r="A428" s="221"/>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c r="Z428" s="221"/>
    </row>
    <row r="429" ht="13.5" customHeight="1">
      <c r="A429" s="221"/>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c r="Z429" s="221"/>
    </row>
    <row r="430" ht="13.5" customHeight="1">
      <c r="A430" s="221"/>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c r="Z430" s="221"/>
    </row>
    <row r="431" ht="13.5" customHeight="1">
      <c r="A431" s="221"/>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c r="Z431" s="221"/>
    </row>
    <row r="432" ht="13.5" customHeight="1">
      <c r="A432" s="221"/>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c r="Z432" s="221"/>
    </row>
    <row r="433" ht="13.5" customHeight="1">
      <c r="A433" s="221"/>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c r="Z433" s="221"/>
    </row>
    <row r="434" ht="13.5" customHeight="1">
      <c r="A434" s="221"/>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c r="Z434" s="221"/>
    </row>
    <row r="435" ht="13.5" customHeight="1">
      <c r="A435" s="221"/>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c r="Z435" s="221"/>
    </row>
    <row r="436" ht="13.5" customHeight="1">
      <c r="A436" s="221"/>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row>
    <row r="437" ht="13.5" customHeight="1">
      <c r="A437" s="221"/>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row>
    <row r="438" ht="13.5" customHeight="1">
      <c r="A438" s="221"/>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c r="Z438" s="221"/>
    </row>
    <row r="439" ht="13.5" customHeight="1">
      <c r="A439" s="221"/>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c r="Z439" s="221"/>
    </row>
    <row r="440" ht="13.5" customHeight="1">
      <c r="A440" s="221"/>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c r="Z440" s="221"/>
    </row>
    <row r="441" ht="13.5" customHeight="1">
      <c r="A441" s="221"/>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c r="Z441" s="221"/>
    </row>
    <row r="442" ht="13.5" customHeight="1">
      <c r="A442" s="221"/>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c r="Z442" s="221"/>
    </row>
    <row r="443" ht="13.5" customHeight="1">
      <c r="A443" s="221"/>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c r="Z443" s="221"/>
    </row>
    <row r="444" ht="13.5" customHeight="1">
      <c r="A444" s="221"/>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c r="Z444" s="221"/>
    </row>
    <row r="445" ht="13.5" customHeight="1">
      <c r="A445" s="221"/>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c r="Z445" s="221"/>
    </row>
    <row r="446" ht="13.5" customHeight="1">
      <c r="A446" s="221"/>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row>
    <row r="447" ht="13.5" customHeight="1">
      <c r="A447" s="221"/>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c r="Z447" s="221"/>
    </row>
    <row r="448" ht="13.5" customHeight="1">
      <c r="A448" s="221"/>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c r="Z448" s="221"/>
    </row>
    <row r="449" ht="13.5" customHeight="1">
      <c r="A449" s="221"/>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c r="Z449" s="221"/>
    </row>
    <row r="450" ht="13.5" customHeight="1">
      <c r="A450" s="221"/>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c r="Z450" s="221"/>
    </row>
    <row r="451" ht="13.5" customHeight="1">
      <c r="A451" s="221"/>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c r="Z451" s="221"/>
    </row>
    <row r="452" ht="13.5" customHeight="1">
      <c r="A452" s="221"/>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c r="Z452" s="221"/>
    </row>
    <row r="453" ht="13.5" customHeight="1">
      <c r="A453" s="221"/>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c r="Z453" s="221"/>
    </row>
    <row r="454" ht="13.5" customHeight="1">
      <c r="A454" s="221"/>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c r="Z454" s="221"/>
    </row>
    <row r="455" ht="13.5" customHeight="1">
      <c r="A455" s="221"/>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c r="Z455" s="221"/>
    </row>
    <row r="456" ht="13.5" customHeight="1">
      <c r="A456" s="221"/>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c r="Z456" s="221"/>
    </row>
    <row r="457" ht="13.5" customHeight="1">
      <c r="A457" s="221"/>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c r="Z457" s="221"/>
    </row>
    <row r="458" ht="13.5" customHeight="1">
      <c r="A458" s="221"/>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c r="Z458" s="221"/>
    </row>
    <row r="459" ht="13.5" customHeight="1">
      <c r="A459" s="221"/>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c r="Z459" s="221"/>
    </row>
    <row r="460" ht="13.5" customHeight="1">
      <c r="A460" s="221"/>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c r="Z460" s="221"/>
    </row>
    <row r="461" ht="13.5" customHeight="1">
      <c r="A461" s="221"/>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c r="Z461" s="221"/>
    </row>
    <row r="462" ht="13.5" customHeight="1">
      <c r="A462" s="221"/>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c r="Z462" s="221"/>
    </row>
    <row r="463" ht="13.5" customHeight="1">
      <c r="A463" s="221"/>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c r="Z463" s="221"/>
    </row>
    <row r="464" ht="13.5" customHeight="1">
      <c r="A464" s="221"/>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c r="Z464" s="221"/>
    </row>
    <row r="465" ht="13.5" customHeight="1">
      <c r="A465" s="221"/>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c r="Z465" s="221"/>
    </row>
    <row r="466" ht="13.5" customHeight="1">
      <c r="A466" s="221"/>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c r="Z466" s="221"/>
    </row>
    <row r="467" ht="13.5" customHeight="1">
      <c r="A467" s="221"/>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c r="Z467" s="221"/>
    </row>
    <row r="468" ht="13.5" customHeight="1">
      <c r="A468" s="221"/>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c r="Z468" s="221"/>
    </row>
    <row r="469" ht="13.5" customHeight="1">
      <c r="A469" s="221"/>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c r="Z469" s="221"/>
    </row>
    <row r="470" ht="13.5" customHeight="1">
      <c r="A470" s="221"/>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c r="Z470" s="221"/>
    </row>
    <row r="471" ht="13.5" customHeight="1">
      <c r="A471" s="221"/>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c r="Z471" s="221"/>
    </row>
    <row r="472" ht="13.5" customHeight="1">
      <c r="A472" s="221"/>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c r="Z472" s="221"/>
    </row>
    <row r="473" ht="13.5" customHeight="1">
      <c r="A473" s="221"/>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c r="Z473" s="221"/>
    </row>
    <row r="474" ht="13.5" customHeight="1">
      <c r="A474" s="221"/>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c r="Z474" s="221"/>
    </row>
    <row r="475" ht="13.5" customHeight="1">
      <c r="A475" s="221"/>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c r="Z475" s="221"/>
    </row>
    <row r="476" ht="13.5" customHeight="1">
      <c r="A476" s="221"/>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c r="Z476" s="221"/>
    </row>
    <row r="477" ht="13.5" customHeight="1">
      <c r="A477" s="221"/>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c r="Z477" s="221"/>
    </row>
    <row r="478" ht="13.5" customHeight="1">
      <c r="A478" s="221"/>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c r="Z478" s="221"/>
    </row>
    <row r="479" ht="13.5" customHeight="1">
      <c r="A479" s="221"/>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c r="Z479" s="221"/>
    </row>
    <row r="480" ht="13.5" customHeight="1">
      <c r="A480" s="221"/>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c r="Z480" s="221"/>
    </row>
    <row r="481" ht="13.5" customHeight="1">
      <c r="A481" s="221"/>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c r="Z481" s="221"/>
    </row>
    <row r="482" ht="13.5" customHeight="1">
      <c r="A482" s="221"/>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c r="Z482" s="221"/>
    </row>
    <row r="483" ht="13.5" customHeight="1">
      <c r="A483" s="221"/>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c r="Z483" s="221"/>
    </row>
    <row r="484" ht="13.5" customHeight="1">
      <c r="A484" s="221"/>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row>
    <row r="485" ht="13.5" customHeight="1">
      <c r="A485" s="221"/>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row>
    <row r="486" ht="13.5" customHeight="1">
      <c r="A486" s="221"/>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c r="Z486" s="221"/>
    </row>
    <row r="487" ht="13.5" customHeight="1">
      <c r="A487" s="221"/>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c r="Z487" s="221"/>
    </row>
    <row r="488" ht="13.5" customHeight="1">
      <c r="A488" s="221"/>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c r="Z488" s="221"/>
    </row>
    <row r="489" ht="13.5" customHeight="1">
      <c r="A489" s="221"/>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c r="Z489" s="221"/>
    </row>
    <row r="490" ht="13.5" customHeight="1">
      <c r="A490" s="221"/>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c r="Z490" s="221"/>
    </row>
    <row r="491" ht="13.5" customHeight="1">
      <c r="A491" s="221"/>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c r="Z491" s="221"/>
    </row>
    <row r="492" ht="13.5" customHeight="1">
      <c r="A492" s="221"/>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c r="Z492" s="221"/>
    </row>
    <row r="493" ht="13.5" customHeight="1">
      <c r="A493" s="221"/>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c r="Z493" s="221"/>
    </row>
    <row r="494" ht="13.5" customHeight="1">
      <c r="A494" s="221"/>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c r="Z494" s="221"/>
    </row>
    <row r="495" ht="13.5" customHeight="1">
      <c r="A495" s="221"/>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c r="Z495" s="221"/>
    </row>
    <row r="496" ht="13.5" customHeight="1">
      <c r="A496" s="221"/>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c r="Z496" s="221"/>
    </row>
    <row r="497" ht="13.5" customHeight="1">
      <c r="A497" s="221"/>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c r="Z497" s="221"/>
    </row>
    <row r="498" ht="13.5" customHeight="1">
      <c r="A498" s="221"/>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c r="Z498" s="221"/>
    </row>
    <row r="499" ht="13.5" customHeight="1">
      <c r="A499" s="221"/>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c r="Z499" s="221"/>
    </row>
    <row r="500" ht="13.5" customHeight="1">
      <c r="A500" s="221"/>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c r="Z500" s="221"/>
    </row>
    <row r="501" ht="13.5" customHeight="1">
      <c r="A501" s="221"/>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c r="Z501" s="221"/>
    </row>
    <row r="502" ht="13.5" customHeight="1">
      <c r="A502" s="221"/>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c r="Z502" s="221"/>
    </row>
    <row r="503" ht="13.5" customHeight="1">
      <c r="A503" s="221"/>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c r="Z503" s="221"/>
    </row>
    <row r="504" ht="13.5" customHeight="1">
      <c r="A504" s="221"/>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c r="Z504" s="221"/>
    </row>
    <row r="505" ht="13.5" customHeight="1">
      <c r="A505" s="221"/>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c r="Z505" s="221"/>
    </row>
    <row r="506" ht="13.5" customHeight="1">
      <c r="A506" s="221"/>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c r="Z506" s="221"/>
    </row>
    <row r="507" ht="13.5" customHeight="1">
      <c r="A507" s="221"/>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c r="Z507" s="221"/>
    </row>
    <row r="508" ht="13.5" customHeight="1">
      <c r="A508" s="221"/>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c r="Z508" s="221"/>
    </row>
    <row r="509" ht="13.5" customHeight="1">
      <c r="A509" s="221"/>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c r="Z509" s="221"/>
    </row>
    <row r="510" ht="13.5" customHeight="1">
      <c r="A510" s="221"/>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c r="Z510" s="221"/>
    </row>
    <row r="511" ht="13.5" customHeight="1">
      <c r="A511" s="22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row>
    <row r="512" ht="13.5" customHeight="1">
      <c r="A512" s="221"/>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c r="Z512" s="221"/>
    </row>
    <row r="513" ht="13.5" customHeight="1">
      <c r="A513" s="221"/>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c r="Z513" s="221"/>
    </row>
    <row r="514" ht="13.5" customHeight="1">
      <c r="A514" s="221"/>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c r="Z514" s="221"/>
    </row>
    <row r="515" ht="13.5" customHeight="1">
      <c r="A515" s="221"/>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c r="Z515" s="221"/>
    </row>
    <row r="516" ht="13.5" customHeight="1">
      <c r="A516" s="221"/>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c r="Z516" s="221"/>
    </row>
    <row r="517" ht="13.5" customHeight="1">
      <c r="A517" s="221"/>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c r="Z517" s="221"/>
    </row>
    <row r="518" ht="13.5" customHeight="1">
      <c r="A518" s="221"/>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c r="Z518" s="221"/>
    </row>
    <row r="519" ht="13.5" customHeight="1">
      <c r="A519" s="221"/>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c r="Z519" s="221"/>
    </row>
    <row r="520" ht="13.5" customHeight="1">
      <c r="A520" s="221"/>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c r="Z520" s="221"/>
    </row>
    <row r="521" ht="13.5" customHeight="1">
      <c r="A521" s="221"/>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c r="Z521" s="221"/>
    </row>
    <row r="522" ht="13.5" customHeight="1">
      <c r="A522" s="221"/>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c r="Z522" s="221"/>
    </row>
    <row r="523" ht="13.5" customHeight="1">
      <c r="A523" s="221"/>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c r="Z523" s="221"/>
    </row>
    <row r="524" ht="13.5" customHeight="1">
      <c r="A524" s="221"/>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c r="Z524" s="221"/>
    </row>
    <row r="525" ht="13.5" customHeight="1">
      <c r="A525" s="221"/>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c r="Z525" s="221"/>
    </row>
    <row r="526" ht="13.5" customHeight="1">
      <c r="A526" s="221"/>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c r="Z526" s="221"/>
    </row>
    <row r="527" ht="13.5" customHeight="1">
      <c r="A527" s="221"/>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c r="Z527" s="221"/>
    </row>
    <row r="528" ht="13.5" customHeight="1">
      <c r="A528" s="221"/>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c r="Z528" s="221"/>
    </row>
    <row r="529" ht="13.5" customHeight="1">
      <c r="A529" s="221"/>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c r="Z529" s="221"/>
    </row>
    <row r="530" ht="13.5" customHeight="1">
      <c r="A530" s="221"/>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c r="Z530" s="221"/>
    </row>
    <row r="531" ht="13.5" customHeight="1">
      <c r="A531" s="221"/>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c r="Z531" s="221"/>
    </row>
    <row r="532" ht="13.5" customHeight="1">
      <c r="A532" s="221"/>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row>
    <row r="533" ht="13.5" customHeight="1">
      <c r="A533" s="221"/>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row>
    <row r="534" ht="13.5" customHeight="1">
      <c r="A534" s="221"/>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c r="Z534" s="221"/>
    </row>
    <row r="535" ht="13.5" customHeight="1">
      <c r="A535" s="221"/>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c r="Z535" s="221"/>
    </row>
    <row r="536" ht="13.5" customHeight="1">
      <c r="A536" s="221"/>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c r="Z536" s="221"/>
    </row>
    <row r="537" ht="13.5" customHeight="1">
      <c r="A537" s="221"/>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c r="Z537" s="221"/>
    </row>
    <row r="538" ht="13.5" customHeight="1">
      <c r="A538" s="221"/>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c r="Z538" s="221"/>
    </row>
    <row r="539" ht="13.5" customHeight="1">
      <c r="A539" s="221"/>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c r="Z539" s="221"/>
    </row>
    <row r="540" ht="13.5" customHeight="1">
      <c r="A540" s="221"/>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c r="Z540" s="221"/>
    </row>
    <row r="541" ht="13.5" customHeight="1">
      <c r="A541" s="221"/>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c r="Z541" s="221"/>
    </row>
    <row r="542" ht="13.5" customHeight="1">
      <c r="A542" s="221"/>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c r="Z542" s="221"/>
    </row>
    <row r="543" ht="13.5" customHeight="1">
      <c r="A543" s="221"/>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c r="Z543" s="221"/>
    </row>
    <row r="544" ht="13.5" customHeight="1">
      <c r="A544" s="221"/>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c r="Z544" s="221"/>
    </row>
    <row r="545" ht="13.5" customHeight="1">
      <c r="A545" s="221"/>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c r="Z545" s="221"/>
    </row>
    <row r="546" ht="13.5" customHeight="1">
      <c r="A546" s="221"/>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c r="Z546" s="221"/>
    </row>
    <row r="547" ht="13.5" customHeight="1">
      <c r="A547" s="221"/>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c r="Z547" s="221"/>
    </row>
    <row r="548" ht="13.5" customHeight="1">
      <c r="A548" s="221"/>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c r="Z548" s="221"/>
    </row>
    <row r="549" ht="13.5" customHeight="1">
      <c r="A549" s="221"/>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c r="Z549" s="221"/>
    </row>
    <row r="550" ht="13.5" customHeight="1">
      <c r="A550" s="221"/>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c r="Z550" s="221"/>
    </row>
    <row r="551" ht="13.5" customHeight="1">
      <c r="A551" s="221"/>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c r="Z551" s="221"/>
    </row>
    <row r="552" ht="13.5" customHeight="1">
      <c r="A552" s="221"/>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c r="Z552" s="221"/>
    </row>
    <row r="553" ht="13.5" customHeight="1">
      <c r="A553" s="221"/>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c r="Z553" s="221"/>
    </row>
    <row r="554" ht="13.5" customHeight="1">
      <c r="A554" s="221"/>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c r="Z554" s="221"/>
    </row>
    <row r="555" ht="13.5" customHeight="1">
      <c r="A555" s="221"/>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c r="Z555" s="221"/>
    </row>
    <row r="556" ht="13.5" customHeight="1">
      <c r="A556" s="221"/>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c r="Z556" s="221"/>
    </row>
    <row r="557" ht="13.5" customHeight="1">
      <c r="A557" s="221"/>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row>
    <row r="558" ht="13.5" customHeight="1">
      <c r="A558" s="221"/>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row>
    <row r="559" ht="13.5" customHeight="1">
      <c r="A559" s="221"/>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c r="Z559" s="221"/>
    </row>
    <row r="560" ht="13.5" customHeight="1">
      <c r="A560" s="221"/>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c r="Z560" s="221"/>
    </row>
    <row r="561" ht="13.5" customHeight="1">
      <c r="A561" s="221"/>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c r="Z561" s="221"/>
    </row>
    <row r="562" ht="13.5" customHeight="1">
      <c r="A562" s="221"/>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c r="Z562" s="221"/>
    </row>
    <row r="563" ht="13.5" customHeight="1">
      <c r="A563" s="221"/>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c r="Z563" s="221"/>
    </row>
    <row r="564" ht="13.5" customHeight="1">
      <c r="A564" s="221"/>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c r="Z564" s="221"/>
    </row>
    <row r="565" ht="13.5" customHeight="1">
      <c r="A565" s="221"/>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c r="Z565" s="221"/>
    </row>
    <row r="566" ht="13.5" customHeight="1">
      <c r="A566" s="221"/>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c r="Z566" s="221"/>
    </row>
    <row r="567" ht="13.5" customHeight="1">
      <c r="A567" s="221"/>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c r="Z567" s="221"/>
    </row>
    <row r="568" ht="13.5" customHeight="1">
      <c r="A568" s="221"/>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c r="Z568" s="221"/>
    </row>
    <row r="569" ht="13.5" customHeight="1">
      <c r="A569" s="221"/>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c r="Z569" s="221"/>
    </row>
    <row r="570" ht="13.5" customHeight="1">
      <c r="A570" s="221"/>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c r="Z570" s="221"/>
    </row>
    <row r="571" ht="13.5" customHeight="1">
      <c r="A571" s="221"/>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c r="Z571" s="221"/>
    </row>
    <row r="572" ht="13.5" customHeight="1">
      <c r="A572" s="221"/>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c r="Z572" s="221"/>
    </row>
    <row r="573" ht="13.5" customHeight="1">
      <c r="A573" s="221"/>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c r="Z573" s="221"/>
    </row>
    <row r="574" ht="13.5" customHeight="1">
      <c r="A574" s="221"/>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c r="Z574" s="221"/>
    </row>
    <row r="575" ht="13.5" customHeight="1">
      <c r="A575" s="221"/>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c r="Z575" s="221"/>
    </row>
    <row r="576" ht="13.5" customHeight="1">
      <c r="A576" s="221"/>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c r="Z576" s="221"/>
    </row>
    <row r="577" ht="13.5" customHeight="1">
      <c r="A577" s="221"/>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c r="Z577" s="221"/>
    </row>
    <row r="578" ht="13.5" customHeight="1">
      <c r="A578" s="221"/>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c r="Z578" s="221"/>
    </row>
    <row r="579" ht="13.5" customHeight="1">
      <c r="A579" s="221"/>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c r="Z579" s="221"/>
    </row>
    <row r="580" ht="13.5" customHeight="1">
      <c r="A580" s="221"/>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c r="Z580" s="221"/>
    </row>
    <row r="581" ht="13.5" customHeight="1">
      <c r="A581" s="221"/>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c r="Z581" s="221"/>
    </row>
    <row r="582" ht="13.5" customHeight="1">
      <c r="A582" s="221"/>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c r="Z582" s="221"/>
    </row>
    <row r="583" ht="13.5" customHeight="1">
      <c r="A583" s="221"/>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c r="Z583" s="221"/>
    </row>
    <row r="584" ht="13.5" customHeight="1">
      <c r="A584" s="221"/>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c r="Z584" s="221"/>
    </row>
    <row r="585" ht="13.5" customHeight="1">
      <c r="A585" s="221"/>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c r="Z585" s="221"/>
    </row>
    <row r="586" ht="13.5" customHeight="1">
      <c r="A586" s="221"/>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c r="Z586" s="221"/>
    </row>
    <row r="587" ht="13.5" customHeight="1">
      <c r="A587" s="221"/>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c r="Z587" s="221"/>
    </row>
    <row r="588" ht="13.5" customHeight="1">
      <c r="A588" s="221"/>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c r="Z588" s="221"/>
    </row>
    <row r="589" ht="13.5" customHeight="1">
      <c r="A589" s="221"/>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c r="Z589" s="221"/>
    </row>
    <row r="590" ht="13.5" customHeight="1">
      <c r="A590" s="221"/>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c r="Z590" s="221"/>
    </row>
    <row r="591" ht="13.5" customHeight="1">
      <c r="A591" s="221"/>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c r="Z591" s="221"/>
    </row>
    <row r="592" ht="13.5" customHeight="1">
      <c r="A592" s="221"/>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c r="Z592" s="221"/>
    </row>
    <row r="593" ht="13.5" customHeight="1">
      <c r="A593" s="221"/>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c r="Z593" s="221"/>
    </row>
    <row r="594" ht="13.5" customHeight="1">
      <c r="A594" s="221"/>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c r="Z594" s="221"/>
    </row>
    <row r="595" ht="13.5" customHeight="1">
      <c r="A595" s="221"/>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c r="Z595" s="221"/>
    </row>
    <row r="596" ht="13.5" customHeight="1">
      <c r="A596" s="221"/>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c r="Z596" s="221"/>
    </row>
    <row r="597" ht="13.5" customHeight="1">
      <c r="A597" s="221"/>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c r="Z597" s="221"/>
    </row>
    <row r="598" ht="13.5" customHeight="1">
      <c r="A598" s="221"/>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c r="Z598" s="221"/>
    </row>
    <row r="599" ht="13.5" customHeight="1">
      <c r="A599" s="221"/>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c r="Z599" s="221"/>
    </row>
    <row r="600" ht="13.5" customHeight="1">
      <c r="A600" s="221"/>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c r="Z600" s="221"/>
    </row>
    <row r="601" ht="13.5" customHeight="1">
      <c r="A601" s="221"/>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c r="Z601" s="221"/>
    </row>
    <row r="602" ht="13.5" customHeight="1">
      <c r="A602" s="221"/>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c r="Z602" s="221"/>
    </row>
    <row r="603" ht="13.5" customHeight="1">
      <c r="A603" s="221"/>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c r="Z603" s="221"/>
    </row>
    <row r="604" ht="13.5" customHeight="1">
      <c r="A604" s="221"/>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c r="Z604" s="221"/>
    </row>
    <row r="605" ht="13.5" customHeight="1">
      <c r="A605" s="221"/>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c r="Z605" s="221"/>
    </row>
    <row r="606" ht="13.5" customHeight="1">
      <c r="A606" s="221"/>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c r="Z606" s="221"/>
    </row>
    <row r="607" ht="13.5" customHeight="1">
      <c r="A607" s="221"/>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c r="Z607" s="221"/>
    </row>
    <row r="608" ht="13.5" customHeight="1">
      <c r="A608" s="221"/>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c r="Z608" s="221"/>
    </row>
    <row r="609" ht="13.5" customHeight="1">
      <c r="A609" s="221"/>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c r="Z609" s="221"/>
    </row>
    <row r="610" ht="13.5" customHeight="1">
      <c r="A610" s="221"/>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c r="Z610" s="221"/>
    </row>
    <row r="611" ht="13.5" customHeight="1">
      <c r="A611" s="221"/>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c r="Z611" s="221"/>
    </row>
    <row r="612" ht="13.5" customHeight="1">
      <c r="A612" s="221"/>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c r="Z612" s="221"/>
    </row>
    <row r="613" ht="13.5" customHeight="1">
      <c r="A613" s="221"/>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c r="Z613" s="221"/>
    </row>
    <row r="614" ht="13.5" customHeight="1">
      <c r="A614" s="221"/>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c r="Z614" s="221"/>
    </row>
    <row r="615" ht="13.5" customHeight="1">
      <c r="A615" s="221"/>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c r="Z615" s="221"/>
    </row>
    <row r="616" ht="13.5" customHeight="1">
      <c r="A616" s="221"/>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c r="Z616" s="221"/>
    </row>
    <row r="617" ht="13.5" customHeight="1">
      <c r="A617" s="221"/>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c r="Z617" s="221"/>
    </row>
    <row r="618" ht="13.5" customHeight="1">
      <c r="A618" s="221"/>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c r="Z618" s="221"/>
    </row>
    <row r="619" ht="13.5" customHeight="1">
      <c r="A619" s="221"/>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c r="Z619" s="221"/>
    </row>
    <row r="620" ht="13.5" customHeight="1">
      <c r="A620" s="221"/>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c r="Z620" s="221"/>
    </row>
    <row r="621" ht="13.5" customHeight="1">
      <c r="A621" s="221"/>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c r="Z621" s="221"/>
    </row>
    <row r="622" ht="13.5" customHeight="1">
      <c r="A622" s="221"/>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c r="Z622" s="221"/>
    </row>
    <row r="623" ht="13.5" customHeight="1">
      <c r="A623" s="221"/>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c r="Z623" s="221"/>
    </row>
    <row r="624" ht="13.5" customHeight="1">
      <c r="A624" s="221"/>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c r="Z624" s="221"/>
    </row>
    <row r="625" ht="13.5" customHeight="1">
      <c r="A625" s="221"/>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c r="Z625" s="221"/>
    </row>
    <row r="626" ht="13.5" customHeight="1">
      <c r="A626" s="221"/>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c r="Z626" s="221"/>
    </row>
    <row r="627" ht="13.5" customHeight="1">
      <c r="A627" s="221"/>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c r="Z627" s="221"/>
    </row>
    <row r="628" ht="13.5" customHeight="1">
      <c r="A628" s="221"/>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c r="Z628" s="221"/>
    </row>
    <row r="629" ht="13.5" customHeight="1">
      <c r="A629" s="221"/>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c r="Z629" s="221"/>
    </row>
    <row r="630" ht="13.5" customHeight="1">
      <c r="A630" s="221"/>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c r="Z630" s="221"/>
    </row>
    <row r="631" ht="13.5" customHeight="1">
      <c r="A631" s="221"/>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c r="Z631" s="221"/>
    </row>
    <row r="632" ht="13.5" customHeight="1">
      <c r="A632" s="221"/>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c r="Z632" s="221"/>
    </row>
    <row r="633" ht="13.5" customHeight="1">
      <c r="A633" s="221"/>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c r="Z633" s="221"/>
    </row>
    <row r="634" ht="13.5" customHeight="1">
      <c r="A634" s="221"/>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c r="Z634" s="221"/>
    </row>
    <row r="635" ht="13.5" customHeight="1">
      <c r="A635" s="221"/>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c r="Z635" s="221"/>
    </row>
    <row r="636" ht="13.5" customHeight="1">
      <c r="A636" s="221"/>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c r="Z636" s="221"/>
    </row>
    <row r="637" ht="13.5" customHeight="1">
      <c r="A637" s="221"/>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c r="Z637" s="221"/>
    </row>
    <row r="638" ht="13.5" customHeight="1">
      <c r="A638" s="221"/>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c r="Z638" s="221"/>
    </row>
    <row r="639" ht="13.5" customHeight="1">
      <c r="A639" s="221"/>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c r="Z639" s="221"/>
    </row>
    <row r="640" ht="13.5" customHeight="1">
      <c r="A640" s="221"/>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c r="Z640" s="221"/>
    </row>
    <row r="641" ht="13.5" customHeight="1">
      <c r="A641" s="221"/>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c r="Z641" s="221"/>
    </row>
    <row r="642" ht="13.5" customHeight="1">
      <c r="A642" s="221"/>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c r="Z642" s="221"/>
    </row>
    <row r="643" ht="13.5" customHeight="1">
      <c r="A643" s="221"/>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c r="Z643" s="221"/>
    </row>
    <row r="644" ht="13.5" customHeight="1">
      <c r="A644" s="221"/>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c r="Z644" s="221"/>
    </row>
    <row r="645" ht="13.5" customHeight="1">
      <c r="A645" s="221"/>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c r="Z645" s="221"/>
    </row>
    <row r="646" ht="13.5" customHeight="1">
      <c r="A646" s="221"/>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c r="Z646" s="221"/>
    </row>
    <row r="647" ht="13.5" customHeight="1">
      <c r="A647" s="221"/>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c r="Z647" s="221"/>
    </row>
    <row r="648" ht="13.5" customHeight="1">
      <c r="A648" s="221"/>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c r="Z648" s="221"/>
    </row>
    <row r="649" ht="13.5" customHeight="1">
      <c r="A649" s="221"/>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c r="Z649" s="221"/>
    </row>
    <row r="650" ht="13.5" customHeight="1">
      <c r="A650" s="221"/>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c r="Z650" s="221"/>
    </row>
    <row r="651" ht="13.5" customHeight="1">
      <c r="A651" s="221"/>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c r="Z651" s="221"/>
    </row>
    <row r="652" ht="13.5" customHeight="1">
      <c r="A652" s="221"/>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c r="Z652" s="221"/>
    </row>
    <row r="653" ht="13.5" customHeight="1">
      <c r="A653" s="221"/>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c r="Z653" s="221"/>
    </row>
    <row r="654" ht="13.5" customHeight="1">
      <c r="A654" s="221"/>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c r="Z654" s="221"/>
    </row>
    <row r="655" ht="13.5" customHeight="1">
      <c r="A655" s="221"/>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c r="Z655" s="221"/>
    </row>
    <row r="656" ht="13.5" customHeight="1">
      <c r="A656" s="221"/>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c r="Z656" s="221"/>
    </row>
    <row r="657" ht="13.5" customHeight="1">
      <c r="A657" s="221"/>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c r="Z657" s="221"/>
    </row>
    <row r="658" ht="13.5" customHeight="1">
      <c r="A658" s="221"/>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c r="Z658" s="221"/>
    </row>
    <row r="659" ht="13.5" customHeight="1">
      <c r="A659" s="221"/>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c r="Z659" s="221"/>
    </row>
    <row r="660" ht="13.5" customHeight="1">
      <c r="A660" s="221"/>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c r="Z660" s="221"/>
    </row>
    <row r="661" ht="13.5" customHeight="1">
      <c r="A661" s="221"/>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c r="Z661" s="221"/>
    </row>
    <row r="662" ht="13.5" customHeight="1">
      <c r="A662" s="221"/>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c r="Z662" s="221"/>
    </row>
    <row r="663" ht="13.5" customHeight="1">
      <c r="A663" s="221"/>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c r="Z663" s="221"/>
    </row>
    <row r="664" ht="13.5" customHeight="1">
      <c r="A664" s="221"/>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c r="Z664" s="221"/>
    </row>
    <row r="665" ht="13.5" customHeight="1">
      <c r="A665" s="221"/>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c r="Z665" s="221"/>
    </row>
    <row r="666" ht="13.5" customHeight="1">
      <c r="A666" s="221"/>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c r="Z666" s="221"/>
    </row>
    <row r="667" ht="13.5" customHeight="1">
      <c r="A667" s="221"/>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c r="Z667" s="221"/>
    </row>
    <row r="668" ht="13.5" customHeight="1">
      <c r="A668" s="221"/>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c r="Z668" s="221"/>
    </row>
    <row r="669" ht="13.5" customHeight="1">
      <c r="A669" s="221"/>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c r="Z669" s="221"/>
    </row>
    <row r="670" ht="13.5" customHeight="1">
      <c r="A670" s="221"/>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c r="Z670" s="221"/>
    </row>
    <row r="671" ht="13.5" customHeight="1">
      <c r="A671" s="221"/>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c r="Z671" s="221"/>
    </row>
    <row r="672" ht="13.5" customHeight="1">
      <c r="A672" s="221"/>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c r="Z672" s="221"/>
    </row>
    <row r="673" ht="13.5" customHeight="1">
      <c r="A673" s="221"/>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c r="Z673" s="221"/>
    </row>
    <row r="674" ht="13.5" customHeight="1">
      <c r="A674" s="221"/>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c r="Z674" s="221"/>
    </row>
    <row r="675" ht="13.5" customHeight="1">
      <c r="A675" s="221"/>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c r="Z675" s="221"/>
    </row>
    <row r="676" ht="13.5" customHeight="1">
      <c r="A676" s="221"/>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c r="Z676" s="221"/>
    </row>
    <row r="677" ht="13.5" customHeight="1">
      <c r="A677" s="221"/>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c r="Z677" s="221"/>
    </row>
    <row r="678" ht="13.5" customHeight="1">
      <c r="A678" s="221"/>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c r="Z678" s="221"/>
    </row>
    <row r="679" ht="13.5" customHeight="1">
      <c r="A679" s="221"/>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c r="Z679" s="221"/>
    </row>
    <row r="680" ht="13.5" customHeight="1">
      <c r="A680" s="221"/>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c r="Z680" s="221"/>
    </row>
    <row r="681" ht="13.5" customHeight="1">
      <c r="A681" s="221"/>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c r="Z681" s="221"/>
    </row>
    <row r="682" ht="13.5" customHeight="1">
      <c r="A682" s="221"/>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c r="Z682" s="221"/>
    </row>
    <row r="683" ht="13.5" customHeight="1">
      <c r="A683" s="221"/>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c r="Z683" s="221"/>
    </row>
    <row r="684" ht="13.5" customHeight="1">
      <c r="A684" s="221"/>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c r="Z684" s="221"/>
    </row>
    <row r="685" ht="13.5" customHeight="1">
      <c r="A685" s="221"/>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c r="Z685" s="221"/>
    </row>
    <row r="686" ht="13.5" customHeight="1">
      <c r="A686" s="221"/>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c r="Z686" s="221"/>
    </row>
    <row r="687" ht="13.5" customHeight="1">
      <c r="A687" s="221"/>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c r="Z687" s="221"/>
    </row>
    <row r="688" ht="13.5" customHeight="1">
      <c r="A688" s="221"/>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c r="Z688" s="221"/>
    </row>
    <row r="689" ht="13.5" customHeight="1">
      <c r="A689" s="221"/>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c r="Z689" s="221"/>
    </row>
    <row r="690" ht="13.5" customHeight="1">
      <c r="A690" s="221"/>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c r="Z690" s="221"/>
    </row>
    <row r="691" ht="13.5" customHeight="1">
      <c r="A691" s="221"/>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c r="Z691" s="221"/>
    </row>
    <row r="692" ht="13.5" customHeight="1">
      <c r="A692" s="221"/>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c r="Z692" s="221"/>
    </row>
    <row r="693" ht="13.5" customHeight="1">
      <c r="A693" s="221"/>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c r="Z693" s="221"/>
    </row>
    <row r="694" ht="13.5" customHeight="1">
      <c r="A694" s="221"/>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c r="Z694" s="221"/>
    </row>
    <row r="695" ht="13.5" customHeight="1">
      <c r="A695" s="221"/>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c r="Z695" s="221"/>
    </row>
    <row r="696" ht="13.5" customHeight="1">
      <c r="A696" s="221"/>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c r="Z696" s="221"/>
    </row>
    <row r="697" ht="13.5" customHeight="1">
      <c r="A697" s="221"/>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c r="Z697" s="221"/>
    </row>
    <row r="698" ht="13.5" customHeight="1">
      <c r="A698" s="221"/>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c r="Z698" s="221"/>
    </row>
    <row r="699" ht="13.5" customHeight="1">
      <c r="A699" s="221"/>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c r="Z699" s="221"/>
    </row>
    <row r="700" ht="13.5" customHeight="1">
      <c r="A700" s="221"/>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c r="Z700" s="221"/>
    </row>
    <row r="701" ht="13.5" customHeight="1">
      <c r="A701" s="221"/>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c r="Z701" s="221"/>
    </row>
    <row r="702" ht="13.5" customHeight="1">
      <c r="A702" s="221"/>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c r="Z702" s="221"/>
    </row>
    <row r="703" ht="13.5" customHeight="1">
      <c r="A703" s="221"/>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c r="Z703" s="221"/>
    </row>
    <row r="704" ht="13.5" customHeight="1">
      <c r="A704" s="221"/>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c r="Z704" s="221"/>
    </row>
    <row r="705" ht="13.5" customHeight="1">
      <c r="A705" s="221"/>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c r="Z705" s="221"/>
    </row>
    <row r="706" ht="13.5" customHeight="1">
      <c r="A706" s="221"/>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c r="Z706" s="221"/>
    </row>
    <row r="707" ht="13.5" customHeight="1">
      <c r="A707" s="221"/>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c r="Z707" s="221"/>
    </row>
    <row r="708" ht="13.5" customHeight="1">
      <c r="A708" s="221"/>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c r="Z708" s="221"/>
    </row>
    <row r="709" ht="13.5" customHeight="1">
      <c r="A709" s="221"/>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c r="Z709" s="221"/>
    </row>
    <row r="710" ht="13.5" customHeight="1">
      <c r="A710" s="221"/>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c r="Z710" s="221"/>
    </row>
    <row r="711" ht="13.5" customHeight="1">
      <c r="A711" s="221"/>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c r="Z711" s="221"/>
    </row>
    <row r="712" ht="13.5" customHeight="1">
      <c r="A712" s="22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row>
    <row r="713" ht="13.5" customHeight="1">
      <c r="A713" s="221"/>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c r="Z713" s="221"/>
    </row>
    <row r="714" ht="13.5" customHeight="1">
      <c r="A714" s="221"/>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c r="Z714" s="221"/>
    </row>
    <row r="715" ht="13.5" customHeight="1">
      <c r="A715" s="221"/>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c r="Z715" s="221"/>
    </row>
    <row r="716" ht="13.5" customHeight="1">
      <c r="A716" s="221"/>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c r="Z716" s="221"/>
    </row>
    <row r="717" ht="13.5" customHeight="1">
      <c r="A717" s="221"/>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c r="Z717" s="221"/>
    </row>
    <row r="718" ht="13.5" customHeight="1">
      <c r="A718" s="221"/>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c r="Z718" s="221"/>
    </row>
    <row r="719" ht="13.5" customHeight="1">
      <c r="A719" s="221"/>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c r="Z719" s="221"/>
    </row>
    <row r="720" ht="13.5" customHeight="1">
      <c r="A720" s="221"/>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c r="Z720" s="221"/>
    </row>
    <row r="721" ht="13.5" customHeight="1">
      <c r="A721" s="221"/>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c r="Z721" s="221"/>
    </row>
    <row r="722" ht="13.5" customHeight="1">
      <c r="A722" s="221"/>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c r="Z722" s="221"/>
    </row>
    <row r="723" ht="13.5" customHeight="1">
      <c r="A723" s="221"/>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c r="Z723" s="221"/>
    </row>
    <row r="724" ht="13.5" customHeight="1">
      <c r="A724" s="221"/>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c r="Z724" s="221"/>
    </row>
    <row r="725" ht="13.5" customHeight="1">
      <c r="A725" s="221"/>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c r="Z725" s="221"/>
    </row>
    <row r="726" ht="13.5" customHeight="1">
      <c r="A726" s="221"/>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c r="Z726" s="221"/>
    </row>
    <row r="727" ht="13.5" customHeight="1">
      <c r="A727" s="221"/>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c r="Z727" s="221"/>
    </row>
    <row r="728" ht="13.5" customHeight="1">
      <c r="A728" s="221"/>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c r="Z728" s="221"/>
    </row>
    <row r="729" ht="13.5" customHeight="1">
      <c r="A729" s="221"/>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c r="Z729" s="221"/>
    </row>
    <row r="730" ht="13.5" customHeight="1">
      <c r="A730" s="221"/>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c r="Z730" s="221"/>
    </row>
    <row r="731" ht="13.5" customHeight="1">
      <c r="A731" s="221"/>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c r="Z731" s="221"/>
    </row>
    <row r="732" ht="13.5" customHeight="1">
      <c r="A732" s="221"/>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c r="Z732" s="221"/>
    </row>
    <row r="733" ht="13.5" customHeight="1">
      <c r="A733" s="221"/>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c r="Z733" s="221"/>
    </row>
    <row r="734" ht="13.5" customHeight="1">
      <c r="A734" s="221"/>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c r="Z734" s="221"/>
    </row>
    <row r="735" ht="13.5" customHeight="1">
      <c r="A735" s="221"/>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c r="Z735" s="221"/>
    </row>
    <row r="736" ht="13.5" customHeight="1">
      <c r="A736" s="221"/>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c r="Z736" s="221"/>
    </row>
    <row r="737" ht="13.5" customHeight="1">
      <c r="A737" s="221"/>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c r="Z737" s="221"/>
    </row>
    <row r="738" ht="13.5" customHeight="1">
      <c r="A738" s="221"/>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c r="Z738" s="221"/>
    </row>
    <row r="739" ht="13.5" customHeight="1">
      <c r="A739" s="221"/>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c r="Z739" s="221"/>
    </row>
    <row r="740" ht="13.5" customHeight="1">
      <c r="A740" s="221"/>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c r="Z740" s="221"/>
    </row>
    <row r="741" ht="13.5" customHeight="1">
      <c r="A741" s="221"/>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c r="Z741" s="221"/>
    </row>
    <row r="742" ht="13.5" customHeight="1">
      <c r="A742" s="221"/>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c r="Z742" s="221"/>
    </row>
    <row r="743" ht="13.5" customHeight="1">
      <c r="A743" s="221"/>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c r="Z743" s="221"/>
    </row>
    <row r="744" ht="13.5" customHeight="1">
      <c r="A744" s="221"/>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c r="Z744" s="221"/>
    </row>
    <row r="745" ht="13.5" customHeight="1">
      <c r="A745" s="221"/>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c r="Z745" s="221"/>
    </row>
    <row r="746" ht="13.5" customHeight="1">
      <c r="A746" s="221"/>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c r="Z746" s="221"/>
    </row>
    <row r="747" ht="13.5" customHeight="1">
      <c r="A747" s="221"/>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c r="Z747" s="221"/>
    </row>
    <row r="748" ht="13.5" customHeight="1">
      <c r="A748" s="221"/>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c r="Z748" s="221"/>
    </row>
    <row r="749" ht="13.5" customHeight="1">
      <c r="A749" s="221"/>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c r="Z749" s="221"/>
    </row>
    <row r="750" ht="13.5" customHeight="1">
      <c r="A750" s="221"/>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c r="Z750" s="221"/>
    </row>
    <row r="751" ht="13.5" customHeight="1">
      <c r="A751" s="221"/>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c r="Z751" s="221"/>
    </row>
    <row r="752" ht="13.5" customHeight="1">
      <c r="A752" s="221"/>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c r="Z752" s="221"/>
    </row>
    <row r="753" ht="13.5" customHeight="1">
      <c r="A753" s="221"/>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c r="Z753" s="221"/>
    </row>
    <row r="754" ht="13.5" customHeight="1">
      <c r="A754" s="221"/>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c r="Z754" s="221"/>
    </row>
    <row r="755" ht="13.5" customHeight="1">
      <c r="A755" s="221"/>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c r="Z755" s="221"/>
    </row>
    <row r="756" ht="13.5" customHeight="1">
      <c r="A756" s="221"/>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c r="Z756" s="221"/>
    </row>
    <row r="757" ht="13.5" customHeight="1">
      <c r="A757" s="221"/>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c r="Z757" s="221"/>
    </row>
    <row r="758" ht="13.5" customHeight="1">
      <c r="A758" s="221"/>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c r="Z758" s="221"/>
    </row>
    <row r="759" ht="13.5" customHeight="1">
      <c r="A759" s="221"/>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c r="Z759" s="221"/>
    </row>
    <row r="760" ht="13.5" customHeight="1">
      <c r="A760" s="221"/>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c r="Z760" s="221"/>
    </row>
    <row r="761" ht="13.5" customHeight="1">
      <c r="A761" s="221"/>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c r="Z761" s="221"/>
    </row>
    <row r="762" ht="13.5" customHeight="1">
      <c r="A762" s="221"/>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c r="Z762" s="221"/>
    </row>
    <row r="763" ht="13.5" customHeight="1">
      <c r="A763" s="221"/>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c r="Z763" s="221"/>
    </row>
    <row r="764" ht="13.5" customHeight="1">
      <c r="A764" s="221"/>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c r="Z764" s="221"/>
    </row>
    <row r="765" ht="13.5" customHeight="1">
      <c r="A765" s="221"/>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c r="Z765" s="221"/>
    </row>
    <row r="766" ht="13.5" customHeight="1">
      <c r="A766" s="221"/>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c r="Z766" s="221"/>
    </row>
    <row r="767" ht="13.5" customHeight="1">
      <c r="A767" s="221"/>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c r="Z767" s="221"/>
    </row>
    <row r="768" ht="13.5" customHeight="1">
      <c r="A768" s="221"/>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c r="Z768" s="221"/>
    </row>
    <row r="769" ht="13.5" customHeight="1">
      <c r="A769" s="221"/>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c r="Z769" s="221"/>
    </row>
    <row r="770" ht="13.5" customHeight="1">
      <c r="A770" s="221"/>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c r="Z770" s="221"/>
    </row>
    <row r="771" ht="13.5" customHeight="1">
      <c r="A771" s="221"/>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c r="Z771" s="221"/>
    </row>
    <row r="772" ht="13.5" customHeight="1">
      <c r="A772" s="221"/>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c r="Z772" s="221"/>
    </row>
    <row r="773" ht="13.5" customHeight="1">
      <c r="A773" s="221"/>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c r="Z773" s="221"/>
    </row>
    <row r="774" ht="13.5" customHeight="1">
      <c r="A774" s="221"/>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c r="Z774" s="221"/>
    </row>
    <row r="775" ht="13.5" customHeight="1">
      <c r="A775" s="221"/>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c r="Z775" s="221"/>
    </row>
    <row r="776" ht="13.5" customHeight="1">
      <c r="A776" s="221"/>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c r="Z776" s="221"/>
    </row>
    <row r="777" ht="13.5" customHeight="1">
      <c r="A777" s="221"/>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c r="Z777" s="221"/>
    </row>
    <row r="778" ht="13.5" customHeight="1">
      <c r="A778" s="221"/>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c r="Z778" s="221"/>
    </row>
    <row r="779" ht="13.5" customHeight="1">
      <c r="A779" s="221"/>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c r="Z779" s="221"/>
    </row>
    <row r="780" ht="13.5" customHeight="1">
      <c r="A780" s="221"/>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c r="Z780" s="221"/>
    </row>
    <row r="781" ht="13.5" customHeight="1">
      <c r="A781" s="221"/>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c r="Z781" s="221"/>
    </row>
    <row r="782" ht="13.5" customHeight="1">
      <c r="A782" s="221"/>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c r="Z782" s="221"/>
    </row>
    <row r="783" ht="13.5" customHeight="1">
      <c r="A783" s="221"/>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c r="Z783" s="221"/>
    </row>
    <row r="784" ht="13.5" customHeight="1">
      <c r="A784" s="221"/>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c r="Z784" s="221"/>
    </row>
    <row r="785" ht="13.5" customHeight="1">
      <c r="A785" s="221"/>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c r="Z785" s="221"/>
    </row>
    <row r="786" ht="13.5" customHeight="1">
      <c r="A786" s="221"/>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c r="Z786" s="221"/>
    </row>
    <row r="787" ht="13.5" customHeight="1">
      <c r="A787" s="221"/>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c r="Z787" s="221"/>
    </row>
    <row r="788" ht="13.5" customHeight="1">
      <c r="A788" s="221"/>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c r="Z788" s="221"/>
    </row>
    <row r="789" ht="13.5" customHeight="1">
      <c r="A789" s="221"/>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c r="Z789" s="221"/>
    </row>
    <row r="790" ht="13.5" customHeight="1">
      <c r="A790" s="221"/>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c r="Z790" s="221"/>
    </row>
    <row r="791" ht="13.5" customHeight="1">
      <c r="A791" s="221"/>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c r="Z791" s="221"/>
    </row>
    <row r="792" ht="13.5" customHeight="1">
      <c r="A792" s="221"/>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c r="Z792" s="221"/>
    </row>
    <row r="793" ht="13.5" customHeight="1">
      <c r="A793" s="221"/>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c r="Z793" s="221"/>
    </row>
    <row r="794" ht="13.5" customHeight="1">
      <c r="A794" s="221"/>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c r="Z794" s="221"/>
    </row>
    <row r="795" ht="13.5" customHeight="1">
      <c r="A795" s="221"/>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c r="Z795" s="221"/>
    </row>
    <row r="796" ht="13.5" customHeight="1">
      <c r="A796" s="221"/>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c r="Z796" s="221"/>
    </row>
    <row r="797" ht="13.5" customHeight="1">
      <c r="A797" s="221"/>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c r="Z797" s="221"/>
    </row>
    <row r="798" ht="13.5" customHeight="1">
      <c r="A798" s="221"/>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c r="Z798" s="221"/>
    </row>
    <row r="799" ht="13.5" customHeight="1">
      <c r="A799" s="221"/>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c r="Z799" s="221"/>
    </row>
    <row r="800" ht="13.5" customHeight="1">
      <c r="A800" s="221"/>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c r="Z800" s="221"/>
    </row>
    <row r="801" ht="13.5" customHeight="1">
      <c r="A801" s="221"/>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c r="Z801" s="221"/>
    </row>
    <row r="802" ht="13.5" customHeight="1">
      <c r="A802" s="221"/>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c r="Z802" s="221"/>
    </row>
    <row r="803" ht="13.5" customHeight="1">
      <c r="A803" s="221"/>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c r="Z803" s="221"/>
    </row>
    <row r="804" ht="13.5" customHeight="1">
      <c r="A804" s="221"/>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c r="Z804" s="221"/>
    </row>
    <row r="805" ht="13.5" customHeight="1">
      <c r="A805" s="221"/>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c r="Z805" s="221"/>
    </row>
    <row r="806" ht="13.5" customHeight="1">
      <c r="A806" s="221"/>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c r="Z806" s="221"/>
    </row>
    <row r="807" ht="13.5" customHeight="1">
      <c r="A807" s="221"/>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c r="Z807" s="221"/>
    </row>
    <row r="808" ht="13.5" customHeight="1">
      <c r="A808" s="221"/>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c r="Z808" s="221"/>
    </row>
    <row r="809" ht="13.5" customHeight="1">
      <c r="A809" s="221"/>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c r="Z809" s="221"/>
    </row>
    <row r="810" ht="13.5" customHeight="1">
      <c r="A810" s="221"/>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c r="Z810" s="221"/>
    </row>
    <row r="811" ht="13.5" customHeight="1">
      <c r="A811" s="221"/>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c r="Z811" s="221"/>
    </row>
    <row r="812" ht="13.5" customHeight="1">
      <c r="A812" s="221"/>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c r="Z812" s="221"/>
    </row>
    <row r="813" ht="13.5" customHeight="1">
      <c r="A813" s="221"/>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c r="Z813" s="221"/>
    </row>
    <row r="814" ht="13.5" customHeight="1">
      <c r="A814" s="221"/>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c r="Z814" s="221"/>
    </row>
    <row r="815" ht="13.5" customHeight="1">
      <c r="A815" s="221"/>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c r="Z815" s="221"/>
    </row>
    <row r="816" ht="13.5" customHeight="1">
      <c r="A816" s="221"/>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c r="Z816" s="221"/>
    </row>
    <row r="817" ht="13.5" customHeight="1">
      <c r="A817" s="221"/>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c r="Z817" s="221"/>
    </row>
    <row r="818" ht="13.5" customHeight="1">
      <c r="A818" s="221"/>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c r="Z818" s="221"/>
    </row>
    <row r="819" ht="13.5" customHeight="1">
      <c r="A819" s="221"/>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c r="Z819" s="221"/>
    </row>
    <row r="820" ht="13.5" customHeight="1">
      <c r="A820" s="221"/>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c r="Z820" s="221"/>
    </row>
    <row r="821" ht="13.5" customHeight="1">
      <c r="A821" s="221"/>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c r="Z821" s="221"/>
    </row>
    <row r="822" ht="13.5" customHeight="1">
      <c r="A822" s="221"/>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c r="Z822" s="221"/>
    </row>
    <row r="823" ht="13.5" customHeight="1">
      <c r="A823" s="221"/>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c r="Z823" s="221"/>
    </row>
    <row r="824" ht="13.5" customHeight="1">
      <c r="A824" s="221"/>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c r="Z824" s="221"/>
    </row>
    <row r="825" ht="13.5" customHeight="1">
      <c r="A825" s="221"/>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c r="Z825" s="221"/>
    </row>
    <row r="826" ht="13.5" customHeight="1">
      <c r="A826" s="221"/>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c r="Z826" s="221"/>
    </row>
    <row r="827" ht="13.5" customHeight="1">
      <c r="A827" s="221"/>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c r="Z827" s="221"/>
    </row>
    <row r="828" ht="13.5" customHeight="1">
      <c r="A828" s="221"/>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c r="Z828" s="221"/>
    </row>
    <row r="829" ht="13.5" customHeight="1">
      <c r="A829" s="221"/>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c r="Z829" s="221"/>
    </row>
    <row r="830" ht="13.5" customHeight="1">
      <c r="A830" s="221"/>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c r="Z830" s="221"/>
    </row>
    <row r="831" ht="13.5" customHeight="1">
      <c r="A831" s="221"/>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c r="Z831" s="221"/>
    </row>
    <row r="832" ht="13.5" customHeight="1">
      <c r="A832" s="221"/>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c r="Z832" s="221"/>
    </row>
    <row r="833" ht="13.5" customHeight="1">
      <c r="A833" s="221"/>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c r="Z833" s="221"/>
    </row>
    <row r="834" ht="13.5" customHeight="1">
      <c r="A834" s="221"/>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c r="Z834" s="221"/>
    </row>
    <row r="835" ht="13.5" customHeight="1">
      <c r="A835" s="221"/>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c r="Z835" s="221"/>
    </row>
    <row r="836" ht="13.5" customHeight="1">
      <c r="A836" s="221"/>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c r="Z836" s="221"/>
    </row>
    <row r="837" ht="13.5" customHeight="1">
      <c r="A837" s="221"/>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c r="Z837" s="221"/>
    </row>
    <row r="838" ht="13.5" customHeight="1">
      <c r="A838" s="221"/>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c r="Z838" s="221"/>
    </row>
    <row r="839" ht="13.5" customHeight="1">
      <c r="A839" s="221"/>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c r="Z839" s="221"/>
    </row>
    <row r="840" ht="13.5" customHeight="1">
      <c r="A840" s="221"/>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c r="Z840" s="221"/>
    </row>
    <row r="841" ht="13.5" customHeight="1">
      <c r="A841" s="221"/>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c r="Z841" s="221"/>
    </row>
    <row r="842" ht="13.5" customHeight="1">
      <c r="A842" s="221"/>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c r="Z842" s="221"/>
    </row>
    <row r="843" ht="13.5" customHeight="1">
      <c r="A843" s="221"/>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c r="Z843" s="221"/>
    </row>
    <row r="844" ht="13.5" customHeight="1">
      <c r="A844" s="221"/>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c r="Z844" s="221"/>
    </row>
    <row r="845" ht="13.5" customHeight="1">
      <c r="A845" s="221"/>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c r="Z845" s="221"/>
    </row>
    <row r="846" ht="13.5" customHeight="1">
      <c r="A846" s="221"/>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c r="Z846" s="221"/>
    </row>
    <row r="847" ht="13.5" customHeight="1">
      <c r="A847" s="221"/>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c r="Z847" s="221"/>
    </row>
    <row r="848" ht="13.5" customHeight="1">
      <c r="A848" s="221"/>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c r="Z848" s="221"/>
    </row>
    <row r="849" ht="13.5" customHeight="1">
      <c r="A849" s="221"/>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c r="Z849" s="221"/>
    </row>
    <row r="850" ht="13.5" customHeight="1">
      <c r="A850" s="221"/>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c r="Z850" s="221"/>
    </row>
    <row r="851" ht="13.5" customHeight="1">
      <c r="A851" s="221"/>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c r="Z851" s="221"/>
    </row>
    <row r="852" ht="13.5" customHeight="1">
      <c r="A852" s="221"/>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c r="Z852" s="221"/>
    </row>
    <row r="853" ht="13.5" customHeight="1">
      <c r="A853" s="221"/>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c r="Z853" s="221"/>
    </row>
    <row r="854" ht="13.5" customHeight="1">
      <c r="A854" s="221"/>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c r="Z854" s="221"/>
    </row>
    <row r="855" ht="13.5" customHeight="1">
      <c r="A855" s="221"/>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c r="Z855" s="221"/>
    </row>
    <row r="856" ht="13.5" customHeight="1">
      <c r="A856" s="221"/>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c r="Z856" s="221"/>
    </row>
    <row r="857" ht="13.5" customHeight="1">
      <c r="A857" s="221"/>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c r="Z857" s="221"/>
    </row>
    <row r="858" ht="13.5" customHeight="1">
      <c r="A858" s="221"/>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c r="Z858" s="221"/>
    </row>
    <row r="859" ht="13.5" customHeight="1">
      <c r="A859" s="221"/>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c r="Z859" s="221"/>
    </row>
    <row r="860" ht="13.5" customHeight="1">
      <c r="A860" s="221"/>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c r="Z860" s="221"/>
    </row>
    <row r="861" ht="13.5" customHeight="1">
      <c r="A861" s="221"/>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c r="Z861" s="221"/>
    </row>
    <row r="862" ht="13.5" customHeight="1">
      <c r="A862" s="221"/>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c r="Z862" s="221"/>
    </row>
    <row r="863" ht="13.5" customHeight="1">
      <c r="A863" s="221"/>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c r="Z863" s="221"/>
    </row>
    <row r="864" ht="13.5" customHeight="1">
      <c r="A864" s="221"/>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c r="Z864" s="221"/>
    </row>
    <row r="865" ht="13.5" customHeight="1">
      <c r="A865" s="221"/>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c r="Z865" s="221"/>
    </row>
    <row r="866" ht="13.5" customHeight="1">
      <c r="A866" s="221"/>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c r="Z866" s="221"/>
    </row>
    <row r="867" ht="13.5" customHeight="1">
      <c r="A867" s="221"/>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c r="Z867" s="221"/>
    </row>
    <row r="868" ht="13.5" customHeight="1">
      <c r="A868" s="221"/>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c r="Z868" s="221"/>
    </row>
    <row r="869" ht="13.5" customHeight="1">
      <c r="A869" s="221"/>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c r="Z869" s="221"/>
    </row>
    <row r="870" ht="13.5" customHeight="1">
      <c r="A870" s="221"/>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c r="Z870" s="221"/>
    </row>
    <row r="871" ht="13.5" customHeight="1">
      <c r="A871" s="221"/>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c r="Z871" s="221"/>
    </row>
    <row r="872" ht="13.5" customHeight="1">
      <c r="A872" s="221"/>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c r="Z872" s="221"/>
    </row>
    <row r="873" ht="13.5" customHeight="1">
      <c r="A873" s="221"/>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c r="Z873" s="221"/>
    </row>
    <row r="874" ht="13.5" customHeight="1">
      <c r="A874" s="221"/>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c r="Z874" s="221"/>
    </row>
    <row r="875" ht="13.5" customHeight="1">
      <c r="A875" s="221"/>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c r="Z875" s="221"/>
    </row>
    <row r="876" ht="13.5" customHeight="1">
      <c r="A876" s="221"/>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c r="Z876" s="221"/>
    </row>
    <row r="877" ht="13.5" customHeight="1">
      <c r="A877" s="221"/>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c r="Z877" s="221"/>
    </row>
    <row r="878" ht="13.5" customHeight="1">
      <c r="A878" s="221"/>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c r="Z878" s="221"/>
    </row>
    <row r="879" ht="13.5" customHeight="1">
      <c r="A879" s="221"/>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c r="Z879" s="221"/>
    </row>
    <row r="880" ht="13.5" customHeight="1">
      <c r="A880" s="221"/>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c r="Z880" s="221"/>
    </row>
    <row r="881" ht="13.5" customHeight="1">
      <c r="A881" s="221"/>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c r="Z881" s="221"/>
    </row>
    <row r="882" ht="13.5" customHeight="1">
      <c r="A882" s="221"/>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c r="Z882" s="221"/>
    </row>
    <row r="883" ht="13.5" customHeight="1">
      <c r="A883" s="221"/>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c r="Z883" s="221"/>
    </row>
    <row r="884" ht="13.5" customHeight="1">
      <c r="A884" s="221"/>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c r="Z884" s="221"/>
    </row>
    <row r="885" ht="13.5" customHeight="1">
      <c r="A885" s="221"/>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c r="Z885" s="221"/>
    </row>
    <row r="886" ht="13.5" customHeight="1">
      <c r="A886" s="221"/>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c r="Z886" s="221"/>
    </row>
    <row r="887" ht="13.5" customHeight="1">
      <c r="A887" s="22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row>
    <row r="888" ht="13.5" customHeight="1">
      <c r="A888" s="221"/>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c r="Z888" s="221"/>
    </row>
    <row r="889" ht="13.5" customHeight="1">
      <c r="A889" s="221"/>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c r="Z889" s="221"/>
    </row>
    <row r="890" ht="13.5" customHeight="1">
      <c r="A890" s="221"/>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c r="Z890" s="221"/>
    </row>
    <row r="891" ht="13.5" customHeight="1">
      <c r="A891" s="221"/>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c r="Z891" s="221"/>
    </row>
    <row r="892" ht="13.5" customHeight="1">
      <c r="A892" s="221"/>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c r="Z892" s="221"/>
    </row>
    <row r="893" ht="13.5" customHeight="1">
      <c r="A893" s="221"/>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c r="Z893" s="221"/>
    </row>
    <row r="894" ht="13.5" customHeight="1">
      <c r="A894" s="221"/>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c r="Z894" s="221"/>
    </row>
    <row r="895" ht="13.5" customHeight="1">
      <c r="A895" s="221"/>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c r="Z895" s="221"/>
    </row>
    <row r="896" ht="13.5" customHeight="1">
      <c r="A896" s="221"/>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c r="Z896" s="221"/>
    </row>
    <row r="897" ht="13.5" customHeight="1">
      <c r="A897" s="221"/>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c r="Z897" s="221"/>
    </row>
    <row r="898" ht="13.5" customHeight="1">
      <c r="A898" s="221"/>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c r="Z898" s="221"/>
    </row>
    <row r="899" ht="13.5" customHeight="1">
      <c r="A899" s="221"/>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c r="Z899" s="221"/>
    </row>
    <row r="900" ht="13.5" customHeight="1">
      <c r="A900" s="221"/>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c r="Z900" s="221"/>
    </row>
    <row r="901" ht="13.5" customHeight="1">
      <c r="A901" s="221"/>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c r="Z901" s="221"/>
    </row>
    <row r="902" ht="13.5" customHeight="1">
      <c r="A902" s="221"/>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c r="Z902" s="221"/>
    </row>
    <row r="903" ht="13.5" customHeight="1">
      <c r="A903" s="221"/>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c r="Z903" s="221"/>
    </row>
    <row r="904" ht="13.5" customHeight="1">
      <c r="A904" s="221"/>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c r="Z904" s="221"/>
    </row>
    <row r="905" ht="13.5" customHeight="1">
      <c r="A905" s="221"/>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c r="Z905" s="221"/>
    </row>
    <row r="906" ht="13.5" customHeight="1">
      <c r="A906" s="221"/>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c r="Z906" s="221"/>
    </row>
    <row r="907" ht="13.5" customHeight="1">
      <c r="A907" s="221"/>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c r="Z907" s="221"/>
    </row>
    <row r="908" ht="13.5" customHeight="1">
      <c r="A908" s="221"/>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c r="Z908" s="221"/>
    </row>
    <row r="909" ht="13.5" customHeight="1">
      <c r="A909" s="221"/>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c r="Z909" s="221"/>
    </row>
    <row r="910" ht="13.5" customHeight="1">
      <c r="A910" s="221"/>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c r="Z910" s="221"/>
    </row>
    <row r="911" ht="13.5" customHeight="1">
      <c r="A911" s="221"/>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c r="Z911" s="221"/>
    </row>
    <row r="912" ht="13.5" customHeight="1">
      <c r="A912" s="221"/>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c r="Z912" s="221"/>
    </row>
    <row r="913" ht="13.5" customHeight="1">
      <c r="A913" s="221"/>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c r="Z913" s="221"/>
    </row>
    <row r="914" ht="13.5" customHeight="1">
      <c r="A914" s="221"/>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c r="Z914" s="221"/>
    </row>
    <row r="915" ht="13.5" customHeight="1">
      <c r="A915" s="221"/>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c r="Z915" s="221"/>
    </row>
    <row r="916" ht="13.5" customHeight="1">
      <c r="A916" s="221"/>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c r="Z916" s="221"/>
    </row>
    <row r="917" ht="13.5" customHeight="1">
      <c r="A917" s="221"/>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c r="Z917" s="221"/>
    </row>
    <row r="918" ht="13.5" customHeight="1">
      <c r="A918" s="221"/>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c r="Z918" s="221"/>
    </row>
    <row r="919" ht="13.5" customHeight="1">
      <c r="A919" s="221"/>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c r="Z919" s="221"/>
    </row>
    <row r="920" ht="13.5" customHeight="1">
      <c r="A920" s="221"/>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c r="Z920" s="221"/>
    </row>
    <row r="921" ht="13.5" customHeight="1">
      <c r="A921" s="221"/>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c r="Z921" s="221"/>
    </row>
    <row r="922" ht="13.5" customHeight="1">
      <c r="A922" s="221"/>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c r="Z922" s="221"/>
    </row>
    <row r="923" ht="13.5" customHeight="1">
      <c r="A923" s="221"/>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c r="Z923" s="221"/>
    </row>
    <row r="924" ht="13.5" customHeight="1">
      <c r="A924" s="221"/>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c r="Z924" s="221"/>
    </row>
    <row r="925" ht="13.5" customHeight="1">
      <c r="A925" s="221"/>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c r="Z925" s="221"/>
    </row>
    <row r="926" ht="13.5" customHeight="1">
      <c r="A926" s="221"/>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c r="Z926" s="221"/>
    </row>
    <row r="927" ht="13.5" customHeight="1">
      <c r="A927" s="221"/>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c r="Z927" s="221"/>
    </row>
    <row r="928" ht="13.5" customHeight="1">
      <c r="A928" s="221"/>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c r="Z928" s="221"/>
    </row>
    <row r="929" ht="13.5" customHeight="1">
      <c r="A929" s="221"/>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c r="Z929" s="221"/>
    </row>
    <row r="930" ht="13.5" customHeight="1">
      <c r="A930" s="221"/>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c r="Z930" s="221"/>
    </row>
    <row r="931" ht="13.5" customHeight="1">
      <c r="A931" s="221"/>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c r="Z931" s="221"/>
    </row>
    <row r="932" ht="13.5" customHeight="1">
      <c r="A932" s="221"/>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c r="Z932" s="221"/>
    </row>
    <row r="933" ht="13.5" customHeight="1">
      <c r="A933" s="221"/>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c r="Z933" s="221"/>
    </row>
    <row r="934" ht="13.5" customHeight="1">
      <c r="A934" s="221"/>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c r="Z934" s="221"/>
    </row>
    <row r="935" ht="13.5" customHeight="1">
      <c r="A935" s="221"/>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c r="Z935" s="221"/>
    </row>
    <row r="936" ht="13.5" customHeight="1">
      <c r="A936" s="221"/>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c r="Z936" s="221"/>
    </row>
    <row r="937" ht="13.5" customHeight="1">
      <c r="A937" s="221"/>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c r="Z937" s="221"/>
    </row>
    <row r="938" ht="13.5" customHeight="1">
      <c r="A938" s="221"/>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c r="Z938" s="221"/>
    </row>
    <row r="939" ht="13.5" customHeight="1">
      <c r="A939" s="221"/>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c r="Z939" s="221"/>
    </row>
    <row r="940" ht="13.5" customHeight="1">
      <c r="A940" s="221"/>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c r="Z940" s="221"/>
    </row>
    <row r="941" ht="13.5" customHeight="1">
      <c r="A941" s="221"/>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c r="Z941" s="221"/>
    </row>
    <row r="942" ht="13.5" customHeight="1">
      <c r="A942" s="221"/>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c r="Z942" s="221"/>
    </row>
    <row r="943" ht="13.5" customHeight="1">
      <c r="A943" s="221"/>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c r="Z943" s="221"/>
    </row>
    <row r="944" ht="13.5" customHeight="1">
      <c r="A944" s="221"/>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c r="Z944" s="221"/>
    </row>
    <row r="945" ht="13.5" customHeight="1">
      <c r="A945" s="221"/>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c r="Z945" s="221"/>
    </row>
    <row r="946" ht="13.5" customHeight="1">
      <c r="A946" s="221"/>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c r="Z946" s="221"/>
    </row>
    <row r="947" ht="13.5" customHeight="1">
      <c r="A947" s="221"/>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c r="Z947" s="221"/>
    </row>
    <row r="948" ht="13.5" customHeight="1">
      <c r="A948" s="221"/>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c r="Z948" s="221"/>
    </row>
    <row r="949" ht="13.5" customHeight="1">
      <c r="A949" s="221"/>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c r="Z949" s="221"/>
    </row>
    <row r="950" ht="13.5" customHeight="1">
      <c r="A950" s="221"/>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c r="Z950" s="221"/>
    </row>
    <row r="951" ht="13.5" customHeight="1">
      <c r="A951" s="221"/>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c r="Z951" s="221"/>
    </row>
    <row r="952" ht="13.5" customHeight="1">
      <c r="A952" s="221"/>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c r="Z952" s="221"/>
    </row>
    <row r="953" ht="13.5" customHeight="1">
      <c r="A953" s="221"/>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c r="Z953" s="221"/>
    </row>
    <row r="954" ht="13.5" customHeight="1">
      <c r="A954" s="221"/>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c r="Z954" s="221"/>
    </row>
    <row r="955" ht="13.5" customHeight="1">
      <c r="A955" s="221"/>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c r="Z955" s="221"/>
    </row>
    <row r="956" ht="13.5" customHeight="1">
      <c r="A956" s="221"/>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c r="Z956" s="221"/>
    </row>
    <row r="957" ht="13.5" customHeight="1">
      <c r="A957" s="221"/>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c r="Z957" s="221"/>
    </row>
    <row r="958" ht="13.5" customHeight="1">
      <c r="A958" s="221"/>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c r="Z958" s="221"/>
    </row>
    <row r="959" ht="13.5" customHeight="1">
      <c r="A959" s="221"/>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c r="Z959" s="221"/>
    </row>
    <row r="960" ht="13.5" customHeight="1">
      <c r="A960" s="221"/>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c r="Z960" s="221"/>
    </row>
    <row r="961" ht="13.5" customHeight="1">
      <c r="A961" s="221"/>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c r="Z961" s="221"/>
    </row>
    <row r="962" ht="13.5" customHeight="1">
      <c r="A962" s="221"/>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c r="Z962" s="221"/>
    </row>
    <row r="963" ht="13.5" customHeight="1">
      <c r="A963" s="221"/>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c r="Z963" s="221"/>
    </row>
    <row r="964" ht="13.5" customHeight="1">
      <c r="A964" s="221"/>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c r="Z964" s="221"/>
    </row>
    <row r="965" ht="13.5" customHeight="1">
      <c r="A965" s="221"/>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c r="Z965" s="221"/>
    </row>
    <row r="966" ht="13.5" customHeight="1">
      <c r="A966" s="221"/>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c r="Z966" s="221"/>
    </row>
    <row r="967" ht="13.5" customHeight="1">
      <c r="A967" s="221"/>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c r="Z967" s="221"/>
    </row>
    <row r="968" ht="13.5" customHeight="1">
      <c r="A968" s="221"/>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c r="Z968" s="221"/>
    </row>
    <row r="969" ht="13.5" customHeight="1">
      <c r="A969" s="221"/>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c r="Z969" s="221"/>
    </row>
    <row r="970" ht="13.5" customHeight="1">
      <c r="A970" s="221"/>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c r="Z970" s="221"/>
    </row>
    <row r="971" ht="13.5" customHeight="1">
      <c r="A971" s="221"/>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c r="Z971" s="221"/>
    </row>
    <row r="972" ht="13.5" customHeight="1">
      <c r="A972" s="221"/>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c r="Z972" s="221"/>
    </row>
    <row r="973" ht="13.5" customHeight="1">
      <c r="A973" s="221"/>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c r="Z973" s="221"/>
    </row>
    <row r="974" ht="13.5" customHeight="1">
      <c r="A974" s="221"/>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c r="Z974" s="221"/>
    </row>
    <row r="975" ht="13.5" customHeight="1">
      <c r="A975" s="221"/>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c r="Z975" s="221"/>
    </row>
    <row r="976" ht="13.5" customHeight="1">
      <c r="A976" s="221"/>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c r="Z976" s="221"/>
    </row>
    <row r="977" ht="13.5" customHeight="1">
      <c r="A977" s="221"/>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c r="Z977" s="221"/>
    </row>
    <row r="978" ht="13.5" customHeight="1">
      <c r="A978" s="221"/>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c r="Z978" s="221"/>
    </row>
    <row r="979" ht="13.5" customHeight="1">
      <c r="A979" s="221"/>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c r="Z979" s="221"/>
    </row>
    <row r="980" ht="13.5" customHeight="1">
      <c r="A980" s="221"/>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c r="Z980" s="221"/>
    </row>
    <row r="981" ht="13.5" customHeight="1">
      <c r="A981" s="221"/>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c r="Z981" s="221"/>
    </row>
    <row r="982" ht="13.5" customHeight="1">
      <c r="A982" s="221"/>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c r="Z982" s="221"/>
    </row>
    <row r="983" ht="13.5" customHeight="1">
      <c r="A983" s="221"/>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c r="Z983" s="221"/>
    </row>
    <row r="984" ht="13.5" customHeight="1">
      <c r="A984" s="221"/>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c r="Z984" s="221"/>
    </row>
    <row r="985" ht="13.5" customHeight="1">
      <c r="A985" s="221"/>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c r="Z985" s="221"/>
    </row>
    <row r="986" ht="13.5" customHeight="1">
      <c r="A986" s="221"/>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c r="Z986" s="221"/>
    </row>
    <row r="987" ht="13.5" customHeight="1">
      <c r="A987" s="221"/>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c r="Z987" s="221"/>
    </row>
    <row r="988" ht="13.5" customHeight="1">
      <c r="A988" s="221"/>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c r="Z988" s="221"/>
    </row>
    <row r="989" ht="13.5" customHeight="1">
      <c r="A989" s="221"/>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c r="Z989" s="221"/>
    </row>
    <row r="990" ht="13.5" customHeight="1">
      <c r="A990" s="221"/>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c r="Z990" s="221"/>
    </row>
    <row r="991" ht="13.5" customHeight="1">
      <c r="A991" s="221"/>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c r="Z991" s="221"/>
    </row>
    <row r="992" ht="13.5" customHeight="1">
      <c r="A992" s="221"/>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c r="Z992" s="221"/>
    </row>
    <row r="993" ht="13.5" customHeight="1">
      <c r="A993" s="221"/>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c r="Z993" s="221"/>
    </row>
    <row r="994" ht="13.5" customHeight="1">
      <c r="A994" s="221"/>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c r="Z994" s="221"/>
    </row>
    <row r="995" ht="13.5" customHeight="1">
      <c r="A995" s="221"/>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c r="Z995" s="221"/>
    </row>
    <row r="996" ht="13.5" customHeight="1">
      <c r="A996" s="221"/>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1"/>
    </row>
    <row r="997" ht="13.5" customHeight="1">
      <c r="A997" s="221"/>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c r="Z997" s="221"/>
    </row>
    <row r="998" ht="13.5" customHeight="1">
      <c r="A998" s="221"/>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c r="Z998" s="221"/>
    </row>
    <row r="999" ht="13.5" customHeight="1">
      <c r="A999" s="221"/>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row>
    <row r="1000" ht="13.5" customHeight="1">
      <c r="A1000" s="221"/>
      <c r="B1000" s="221"/>
      <c r="C1000" s="221"/>
      <c r="D1000" s="221"/>
      <c r="E1000" s="221"/>
      <c r="F1000" s="221"/>
      <c r="G1000" s="221"/>
      <c r="H1000" s="221"/>
      <c r="I1000" s="221"/>
      <c r="J1000" s="221"/>
      <c r="K1000" s="221"/>
      <c r="L1000" s="221"/>
      <c r="M1000" s="221"/>
      <c r="N1000" s="221"/>
      <c r="O1000" s="221"/>
      <c r="P1000" s="221"/>
      <c r="Q1000" s="221"/>
      <c r="R1000" s="221"/>
      <c r="S1000" s="221"/>
      <c r="T1000" s="221"/>
      <c r="U1000" s="221"/>
      <c r="V1000" s="221"/>
      <c r="W1000" s="221"/>
      <c r="X1000" s="221"/>
      <c r="Y1000" s="221"/>
      <c r="Z1000" s="221"/>
    </row>
  </sheetData>
  <mergeCells count="2">
    <mergeCell ref="E6:F6"/>
    <mergeCell ref="G6:N6"/>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2015-10-05T03:41:18Z</dcterms:created>
  <dc:creator>tomortinau</dc:creator>
</cp:coreProperties>
</file>