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c4288e9ca29f3/Documents/GitHub/Essentials-of-Pricing-Analytics/Digital Resources/Excel - Examples/"/>
    </mc:Choice>
  </mc:AlternateContent>
  <xr:revisionPtr revIDLastSave="52" documentId="13_ncr:1_{87D43F57-3479-4560-BB92-F6751A35F38C}" xr6:coauthVersionLast="47" xr6:coauthVersionMax="47" xr10:uidLastSave="{9C3FBB33-EB01-451B-9271-2A6A22A4B4E6}"/>
  <bookViews>
    <workbookView xWindow="-110" yWindow="-110" windowWidth="23260" windowHeight="14860" activeTab="4" xr2:uid="{D04462D9-6F08-42BA-B42C-C8B47B24EEF8}"/>
  </bookViews>
  <sheets>
    <sheet name="Ex-11-1" sheetId="1" r:id="rId1"/>
    <sheet name="Ex-11-2" sheetId="6" r:id="rId2"/>
    <sheet name="Ex-11-3" sheetId="4" r:id="rId3"/>
    <sheet name="Ex-11-4" sheetId="7" r:id="rId4"/>
    <sheet name="Ex-11-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7" l="1"/>
  <c r="B36" i="4"/>
  <c r="B35" i="4"/>
  <c r="B34" i="4"/>
  <c r="B24" i="7"/>
  <c r="B23" i="7"/>
  <c r="B22" i="7"/>
  <c r="B28" i="7" s="1"/>
  <c r="B26" i="4"/>
  <c r="B31" i="4"/>
  <c r="B18" i="6"/>
  <c r="B19" i="6" s="1"/>
  <c r="B18" i="1"/>
  <c r="B19" i="1" s="1"/>
  <c r="B30" i="4" l="1"/>
  <c r="B29" i="4"/>
  <c r="B28" i="4"/>
  <c r="B27" i="4"/>
  <c r="C23" i="3"/>
  <c r="D23" i="3" s="1"/>
  <c r="H23" i="3" s="1"/>
  <c r="I23" i="3" s="1"/>
  <c r="C22" i="3"/>
  <c r="D22" i="3" s="1"/>
  <c r="H22" i="3" s="1"/>
  <c r="I22" i="3" s="1"/>
  <c r="C21" i="3"/>
  <c r="D21" i="3" s="1"/>
  <c r="H21" i="3" s="1"/>
  <c r="I21" i="3" s="1"/>
  <c r="C20" i="3"/>
  <c r="D20" i="3" s="1"/>
  <c r="H20" i="3" s="1"/>
  <c r="I20" i="3" s="1"/>
  <c r="C19" i="3"/>
  <c r="D19" i="3" s="1"/>
  <c r="H19" i="3" s="1"/>
  <c r="I19" i="3" s="1"/>
  <c r="C18" i="3"/>
  <c r="D18" i="3" s="1"/>
  <c r="H18" i="3" s="1"/>
  <c r="I18" i="3" s="1"/>
  <c r="C17" i="3"/>
  <c r="D17" i="3" s="1"/>
  <c r="H17" i="3" s="1"/>
  <c r="I17" i="3" s="1"/>
  <c r="C16" i="3"/>
  <c r="D16" i="3" s="1"/>
  <c r="H16" i="3" s="1"/>
  <c r="I16" i="3" s="1"/>
  <c r="C15" i="3"/>
  <c r="D15" i="3" s="1"/>
  <c r="H15" i="3" s="1"/>
  <c r="I15" i="3" s="1"/>
  <c r="C14" i="3"/>
  <c r="D14" i="3" s="1"/>
  <c r="H14" i="3" s="1"/>
  <c r="I14" i="3" s="1"/>
  <c r="C13" i="3"/>
  <c r="D13" i="3" s="1"/>
  <c r="H13" i="3" s="1"/>
  <c r="I13" i="3" s="1"/>
  <c r="C12" i="3"/>
  <c r="D12" i="3" s="1"/>
  <c r="C11" i="3"/>
  <c r="D11" i="3" s="1"/>
  <c r="H11" i="3" s="1"/>
  <c r="I11" i="3" s="1"/>
  <c r="C10" i="3"/>
  <c r="D10" i="3" s="1"/>
  <c r="H10" i="3" s="1"/>
  <c r="I10" i="3" s="1"/>
  <c r="C9" i="3"/>
  <c r="D9" i="3" s="1"/>
  <c r="H9" i="3" s="1"/>
  <c r="I9" i="3" s="1"/>
  <c r="C8" i="3"/>
  <c r="D8" i="3" s="1"/>
  <c r="H8" i="3" s="1"/>
  <c r="I8" i="3" s="1"/>
  <c r="C7" i="3"/>
  <c r="D7" i="3" s="1"/>
  <c r="H7" i="3" s="1"/>
  <c r="I7" i="3" s="1"/>
  <c r="C6" i="3"/>
  <c r="D6" i="3" s="1"/>
  <c r="H6" i="3" s="1"/>
  <c r="I6" i="3" s="1"/>
  <c r="C5" i="3"/>
  <c r="D5" i="3" s="1"/>
  <c r="H5" i="3" s="1"/>
  <c r="I5" i="3" s="1"/>
  <c r="H12" i="3" l="1"/>
  <c r="I12" i="3" s="1"/>
</calcChain>
</file>

<file path=xl/sharedStrings.xml><?xml version="1.0" encoding="utf-8"?>
<sst xmlns="http://schemas.openxmlformats.org/spreadsheetml/2006/main" count="79" uniqueCount="50">
  <si>
    <t>y*</t>
  </si>
  <si>
    <t>b</t>
  </si>
  <si>
    <r>
      <t>p</t>
    </r>
    <r>
      <rPr>
        <vertAlign val="subscript"/>
        <sz val="11"/>
        <color theme="1"/>
        <rFont val="游ゴシック"/>
        <family val="2"/>
        <scheme val="minor"/>
      </rPr>
      <t>1</t>
    </r>
  </si>
  <si>
    <r>
      <t>p</t>
    </r>
    <r>
      <rPr>
        <vertAlign val="subscript"/>
        <sz val="11"/>
        <color theme="1"/>
        <rFont val="游ゴシック"/>
        <family val="2"/>
        <scheme val="minor"/>
      </rPr>
      <t>2</t>
    </r>
  </si>
  <si>
    <r>
      <t>p</t>
    </r>
    <r>
      <rPr>
        <vertAlign val="subscript"/>
        <sz val="11"/>
        <color theme="1"/>
        <rFont val="游ゴシック"/>
        <family val="2"/>
        <scheme val="minor"/>
      </rPr>
      <t>3</t>
    </r>
  </si>
  <si>
    <r>
      <t>p</t>
    </r>
    <r>
      <rPr>
        <vertAlign val="subscript"/>
        <sz val="11"/>
        <color theme="1"/>
        <rFont val="游ゴシック"/>
        <family val="2"/>
        <scheme val="minor"/>
      </rPr>
      <t>4</t>
    </r>
  </si>
  <si>
    <r>
      <rPr>
        <sz val="11"/>
        <color theme="1"/>
        <rFont val="Calibri"/>
        <family val="2"/>
      </rPr>
      <t>µ</t>
    </r>
    <r>
      <rPr>
        <vertAlign val="subscript"/>
        <sz val="11"/>
        <color theme="1"/>
        <rFont val="游ゴシック"/>
        <family val="2"/>
        <scheme val="minor"/>
      </rPr>
      <t>1</t>
    </r>
  </si>
  <si>
    <r>
      <t>µ</t>
    </r>
    <r>
      <rPr>
        <vertAlign val="subscript"/>
        <sz val="11"/>
        <color theme="1"/>
        <rFont val="游ゴシック"/>
        <family val="2"/>
        <scheme val="minor"/>
      </rPr>
      <t>2</t>
    </r>
  </si>
  <si>
    <r>
      <t>µ</t>
    </r>
    <r>
      <rPr>
        <vertAlign val="subscript"/>
        <sz val="11"/>
        <color theme="1"/>
        <rFont val="游ゴシック"/>
        <family val="2"/>
        <scheme val="minor"/>
      </rPr>
      <t>3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</si>
  <si>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游ゴシック"/>
        <family val="2"/>
        <scheme val="minor"/>
      </rPr>
      <t>1</t>
    </r>
  </si>
  <si>
    <r>
      <t>µ</t>
    </r>
    <r>
      <rPr>
        <vertAlign val="subscript"/>
        <sz val="11"/>
        <color theme="1"/>
        <rFont val="游ゴシック"/>
        <family val="2"/>
        <scheme val="minor"/>
      </rPr>
      <t>4</t>
    </r>
  </si>
  <si>
    <r>
      <t>σ</t>
    </r>
    <r>
      <rPr>
        <vertAlign val="subscript"/>
        <sz val="11"/>
        <color theme="1"/>
        <rFont val="游ゴシック"/>
        <family val="2"/>
        <scheme val="minor"/>
      </rPr>
      <t>2</t>
    </r>
  </si>
  <si>
    <r>
      <t>σ</t>
    </r>
    <r>
      <rPr>
        <vertAlign val="subscript"/>
        <sz val="11"/>
        <color theme="1"/>
        <rFont val="游ゴシック"/>
        <family val="2"/>
        <scheme val="minor"/>
      </rPr>
      <t>3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</si>
  <si>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31</t>
    </r>
  </si>
  <si>
    <r>
      <t>σ</t>
    </r>
    <r>
      <rPr>
        <vertAlign val="subscript"/>
        <sz val="11"/>
        <color theme="1"/>
        <rFont val="游ゴシック"/>
        <family val="2"/>
        <scheme val="minor"/>
      </rPr>
      <t>4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</si>
  <si>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32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</si>
  <si>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3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</si>
  <si>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41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</si>
  <si>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42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</si>
  <si>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43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</si>
  <si>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2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</si>
  <si>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21</t>
    </r>
  </si>
  <si>
    <r>
      <t>y</t>
    </r>
    <r>
      <rPr>
        <vertAlign val="subscript"/>
        <sz val="11"/>
        <color theme="1"/>
        <rFont val="游ゴシック"/>
        <family val="2"/>
        <scheme val="minor"/>
      </rPr>
      <t>1</t>
    </r>
  </si>
  <si>
    <r>
      <t>p</t>
    </r>
    <r>
      <rPr>
        <b/>
        <i/>
        <vertAlign val="subscript"/>
        <sz val="11"/>
        <color theme="1"/>
        <rFont val="游ゴシック"/>
        <family val="2"/>
        <scheme val="minor"/>
      </rPr>
      <t>d</t>
    </r>
  </si>
  <si>
    <r>
      <t>p</t>
    </r>
    <r>
      <rPr>
        <b/>
        <i/>
        <vertAlign val="subscript"/>
        <sz val="11"/>
        <color theme="1"/>
        <rFont val="游ゴシック"/>
        <family val="2"/>
        <scheme val="minor"/>
      </rPr>
      <t>f</t>
    </r>
  </si>
  <si>
    <r>
      <t>p</t>
    </r>
    <r>
      <rPr>
        <b/>
        <i/>
        <vertAlign val="subscript"/>
        <sz val="11"/>
        <color theme="1"/>
        <rFont val="游ゴシック"/>
        <family val="2"/>
        <scheme val="minor"/>
      </rPr>
      <t>d</t>
    </r>
    <r>
      <rPr>
        <b/>
        <i/>
        <sz val="11"/>
        <color theme="1"/>
        <rFont val="游ゴシック"/>
        <family val="2"/>
        <scheme val="minor"/>
      </rPr>
      <t>/p</t>
    </r>
    <r>
      <rPr>
        <b/>
        <i/>
        <vertAlign val="subscript"/>
        <sz val="11"/>
        <color theme="1"/>
        <rFont val="游ゴシック"/>
        <family val="2"/>
        <scheme val="minor"/>
      </rPr>
      <t>f</t>
    </r>
  </si>
  <si>
    <r>
      <t>1-p</t>
    </r>
    <r>
      <rPr>
        <b/>
        <i/>
        <vertAlign val="subscript"/>
        <sz val="11"/>
        <color theme="1"/>
        <rFont val="游ゴシック"/>
        <family val="2"/>
        <scheme val="minor"/>
      </rPr>
      <t>d</t>
    </r>
    <r>
      <rPr>
        <b/>
        <i/>
        <sz val="11"/>
        <color theme="1"/>
        <rFont val="游ゴシック"/>
        <family val="2"/>
        <scheme val="minor"/>
      </rPr>
      <t>/p</t>
    </r>
    <r>
      <rPr>
        <b/>
        <i/>
        <vertAlign val="subscript"/>
        <sz val="11"/>
        <color theme="1"/>
        <rFont val="游ゴシック"/>
        <family val="2"/>
        <scheme val="minor"/>
      </rPr>
      <t>f</t>
    </r>
  </si>
  <si>
    <r>
      <t>D</t>
    </r>
    <r>
      <rPr>
        <b/>
        <i/>
        <vertAlign val="subscript"/>
        <sz val="11"/>
        <color theme="1"/>
        <rFont val="游ゴシック"/>
        <family val="2"/>
        <scheme val="minor"/>
      </rPr>
      <t>f</t>
    </r>
    <r>
      <rPr>
        <b/>
        <i/>
        <sz val="11"/>
        <color theme="1"/>
        <rFont val="游ゴシック"/>
        <family val="2"/>
        <scheme val="minor"/>
      </rPr>
      <t xml:space="preserve"> (</t>
    </r>
    <r>
      <rPr>
        <b/>
        <i/>
        <sz val="11"/>
        <color theme="1"/>
        <rFont val="Symbol"/>
        <family val="1"/>
        <charset val="2"/>
      </rPr>
      <t>m)</t>
    </r>
  </si>
  <si>
    <r>
      <t>s</t>
    </r>
    <r>
      <rPr>
        <b/>
        <i/>
        <vertAlign val="subscript"/>
        <sz val="11"/>
        <color theme="1"/>
        <rFont val="游ゴシック"/>
        <family val="2"/>
        <scheme val="minor"/>
      </rPr>
      <t>f</t>
    </r>
  </si>
  <si>
    <r>
      <t>高額の運賃クラス: R</t>
    </r>
    <r>
      <rPr>
        <vertAlign val="subscript"/>
        <sz val="11"/>
        <color theme="1"/>
        <rFont val="游ゴシック"/>
        <family val="2"/>
        <scheme val="minor"/>
      </rPr>
      <t>H</t>
    </r>
    <rPh sb="0" eb="2">
      <t>コウガク</t>
    </rPh>
    <rPh sb="3" eb="5">
      <t>ウンチン</t>
    </rPh>
    <phoneticPr fontId="8"/>
  </si>
  <si>
    <r>
      <t>低額の運賃クラス: R</t>
    </r>
    <r>
      <rPr>
        <vertAlign val="subscript"/>
        <sz val="11"/>
        <color theme="1"/>
        <rFont val="游ゴシック"/>
        <family val="2"/>
        <scheme val="minor"/>
      </rPr>
      <t>L</t>
    </r>
    <rPh sb="0" eb="2">
      <t>テイガク</t>
    </rPh>
    <rPh sb="3" eb="5">
      <t>ウンチン</t>
    </rPh>
    <phoneticPr fontId="8"/>
  </si>
  <si>
    <t>正規分布</t>
    <rPh sb="0" eb="4">
      <t>セイキブンプ</t>
    </rPh>
    <phoneticPr fontId="8"/>
  </si>
  <si>
    <t>キャパシティ</t>
    <phoneticPr fontId="8"/>
  </si>
  <si>
    <t>平均</t>
    <rPh sb="0" eb="2">
      <t>ヘイキン</t>
    </rPh>
    <phoneticPr fontId="8"/>
  </si>
  <si>
    <t>標準偏差</t>
    <rPh sb="0" eb="4">
      <t>ヒョウジュンヘンサ</t>
    </rPh>
    <phoneticPr fontId="8"/>
  </si>
  <si>
    <t>高額の運賃クラスの需要</t>
    <rPh sb="0" eb="2">
      <t>コウガク</t>
    </rPh>
    <rPh sb="3" eb="5">
      <t>ウンチン</t>
    </rPh>
    <rPh sb="9" eb="11">
      <t>ジュヨウ</t>
    </rPh>
    <phoneticPr fontId="8"/>
  </si>
  <si>
    <t>予約限度数:</t>
    <rPh sb="0" eb="5">
      <t>ヨヤクゲンドスウ</t>
    </rPh>
    <phoneticPr fontId="8"/>
  </si>
  <si>
    <t xml:space="preserve">座席保護数: </t>
    <rPh sb="0" eb="5">
      <t>ザセキホゴスウ</t>
    </rPh>
    <phoneticPr fontId="8"/>
  </si>
  <si>
    <t>NEW DAYのレンタカー事業における最適な座席保護数と予約限度数</t>
    <rPh sb="13" eb="15">
      <t>ジギョウ</t>
    </rPh>
    <rPh sb="19" eb="21">
      <t>サイテキ</t>
    </rPh>
    <rPh sb="28" eb="33">
      <t>ヨヤクゲンドスウ</t>
    </rPh>
    <phoneticPr fontId="8"/>
  </si>
  <si>
    <t>最適な座席保護数と予約限度数</t>
    <phoneticPr fontId="8"/>
  </si>
  <si>
    <t>Norway's Rail Service(NSB)における最適な座席保護数と予約限度数</t>
    <rPh sb="30" eb="32">
      <t>サイテキ</t>
    </rPh>
    <rPh sb="39" eb="44">
      <t>ヨヤクゲンドスウ</t>
    </rPh>
    <phoneticPr fontId="8"/>
  </si>
  <si>
    <t>一様分布</t>
    <rPh sb="0" eb="4">
      <t>イチヨウブンプ</t>
    </rPh>
    <phoneticPr fontId="8"/>
  </si>
  <si>
    <t>最小値</t>
    <rPh sb="0" eb="3">
      <t>サイショウチ</t>
    </rPh>
    <phoneticPr fontId="8"/>
  </si>
  <si>
    <t>最大値</t>
    <rPh sb="0" eb="3">
      <t>サイダイチ</t>
    </rPh>
    <phoneticPr fontId="8"/>
  </si>
  <si>
    <t>運賃</t>
    <rPh sb="0" eb="2">
      <t>ウンチン</t>
    </rPh>
    <phoneticPr fontId="8"/>
  </si>
  <si>
    <r>
      <t>需要の変数 (</t>
    </r>
    <r>
      <rPr>
        <b/>
        <i/>
        <sz val="11"/>
        <color theme="1"/>
        <rFont val="Symbol"/>
        <family val="1"/>
        <charset val="2"/>
      </rPr>
      <t>m,s)</t>
    </r>
    <rPh sb="0" eb="2">
      <t>ジュヨウ</t>
    </rPh>
    <rPh sb="3" eb="5">
      <t>ヘンスウ</t>
    </rPh>
    <phoneticPr fontId="8"/>
  </si>
  <si>
    <t>最適な座席保護数</t>
    <rPh sb="0" eb="2">
      <t>サイテキ</t>
    </rPh>
    <rPh sb="3" eb="5">
      <t>ザセキ</t>
    </rPh>
    <rPh sb="5" eb="8">
      <t>ホゴスウ</t>
    </rPh>
    <phoneticPr fontId="8"/>
  </si>
  <si>
    <t>最適な座席保護数と予約限度数 EMSR-a: TALLURI AND VAN RYZIN (2004) FLIGHT DATA</t>
    <phoneticPr fontId="8"/>
  </si>
  <si>
    <t>最適な座席保護数と予約限度数 EMSR-a: EXAMPLE DATA</t>
    <phoneticPr fontId="8"/>
  </si>
  <si>
    <t>正規運賃を100とした時の割引価格に応じた最適な座席保護数</t>
    <rPh sb="13" eb="15">
      <t>ワリビキ</t>
    </rPh>
    <rPh sb="15" eb="17">
      <t>カカク</t>
    </rPh>
    <rPh sb="18" eb="19">
      <t>オウ</t>
    </rPh>
    <rPh sb="21" eb="23">
      <t>サイテキ</t>
    </rPh>
    <rPh sb="24" eb="29">
      <t>ザセキホゴスウ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</si>
</sst>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i/>
      <sz val="11"/>
      <color theme="1"/>
      <name val="游ゴシック"/>
      <family val="2"/>
      <scheme val="minor"/>
    </font>
    <font>
      <vertAlign val="subscript"/>
      <sz val="11"/>
      <color theme="1"/>
      <name val="游ゴシック"/>
      <family val="2"/>
      <scheme val="minor"/>
    </font>
    <font>
      <sz val="11"/>
      <color theme="1"/>
      <name val="Calibri"/>
      <family val="2"/>
    </font>
    <font>
      <b/>
      <sz val="12"/>
      <color theme="1"/>
      <name val="游ゴシック"/>
      <family val="2"/>
      <scheme val="minor"/>
    </font>
    <font>
      <b/>
      <i/>
      <sz val="11"/>
      <color theme="1"/>
      <name val="Symbol"/>
      <family val="1"/>
      <charset val="2"/>
    </font>
    <font>
      <b/>
      <i/>
      <vertAlign val="subscript"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176" fontId="0" fillId="0" borderId="1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2" fontId="0" fillId="0" borderId="11" xfId="0" applyNumberFormat="1" applyBorder="1"/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正規運賃を</a:t>
            </a:r>
            <a:r>
              <a:rPr lang="en-US" altLang="ja-JP"/>
              <a:t>100</a:t>
            </a:r>
            <a:r>
              <a:rPr lang="ja-JP" altLang="en-US"/>
              <a:t>とした時の割引価格に応じた最適な座席保護数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'Ex-11-5'!$H$4</c:f>
              <c:strCache>
                <c:ptCount val="1"/>
                <c:pt idx="0">
                  <c:v>y*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'Ex-11-5'!$A$5:$A$23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'Ex-11-5'!$H$5:$H$23</c:f>
              <c:numCache>
                <c:formatCode>0.0</c:formatCode>
                <c:ptCount val="19"/>
                <c:pt idx="0">
                  <c:v>91.12134067378679</c:v>
                </c:pt>
                <c:pt idx="1">
                  <c:v>82.038789138615016</c:v>
                </c:pt>
                <c:pt idx="2">
                  <c:v>75.910834737344743</c:v>
                </c:pt>
                <c:pt idx="3">
                  <c:v>71.040530839322869</c:v>
                </c:pt>
                <c:pt idx="4">
                  <c:v>66.862243754902053</c:v>
                </c:pt>
                <c:pt idx="5">
                  <c:v>63.110012817701019</c:v>
                </c:pt>
                <c:pt idx="6">
                  <c:v>59.633011660189197</c:v>
                </c:pt>
                <c:pt idx="7">
                  <c:v>56.333677578394997</c:v>
                </c:pt>
                <c:pt idx="8">
                  <c:v>53.141533671376855</c:v>
                </c:pt>
                <c:pt idx="9">
                  <c:v>50</c:v>
                </c:pt>
                <c:pt idx="10">
                  <c:v>46.858466328623145</c:v>
                </c:pt>
                <c:pt idx="11">
                  <c:v>43.666322421605003</c:v>
                </c:pt>
                <c:pt idx="12">
                  <c:v>40.366988339810803</c:v>
                </c:pt>
                <c:pt idx="13">
                  <c:v>36.889987182298981</c:v>
                </c:pt>
                <c:pt idx="14">
                  <c:v>33.137756245097947</c:v>
                </c:pt>
                <c:pt idx="15">
                  <c:v>28.959469160677131</c:v>
                </c:pt>
                <c:pt idx="16">
                  <c:v>24.089165262655253</c:v>
                </c:pt>
                <c:pt idx="17">
                  <c:v>17.961210861384984</c:v>
                </c:pt>
                <c:pt idx="18">
                  <c:v>8.8786593262132101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49-48C4-8786-D5A376E9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39784"/>
        <c:axId val="572240440"/>
      </c:lineChart>
      <c:catAx>
        <c:axId val="57223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割引価格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40440"/>
        <c:crosses val="autoZero"/>
        <c:auto val="1"/>
        <c:lblAlgn val="ctr"/>
        <c:lblOffset val="100"/>
        <c:noMultiLvlLbl val="0"/>
      </c:catAx>
      <c:valAx>
        <c:axId val="5722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座席保護数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3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1133475</xdr:colOff>
      <xdr:row>17</xdr:row>
      <xdr:rowOff>0</xdr:rowOff>
    </xdr:from>
    <xdr:ext cx="1924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915EBB6-47E2-4D6E-816A-AF0546968DA5}"/>
                </a:ext>
              </a:extLst>
            </xdr:cNvPr>
            <xdr:cNvSpPr txBox="1"/>
          </xdr:nvSpPr>
          <xdr:spPr>
            <a:xfrm>
              <a:off x="1133475" y="3000375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915EBB6-47E2-4D6E-816A-AF0546968DA5}"/>
                </a:ext>
              </a:extLst>
            </xdr:cNvPr>
            <xdr:cNvSpPr txBox="1"/>
          </xdr:nvSpPr>
          <xdr:spPr>
            <a:xfrm>
              <a:off x="1133475" y="3000375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𝑦_𝐻^∗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1133475</xdr:colOff>
      <xdr:row>17</xdr:row>
      <xdr:rowOff>190500</xdr:rowOff>
    </xdr:from>
    <xdr:ext cx="168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B47DCFD-EFB2-443C-BBD2-DDDA9A9D869A}"/>
                </a:ext>
              </a:extLst>
            </xdr:cNvPr>
            <xdr:cNvSpPr txBox="1"/>
          </xdr:nvSpPr>
          <xdr:spPr>
            <a:xfrm>
              <a:off x="1133475" y="3190875"/>
              <a:ext cx="168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B47DCFD-EFB2-443C-BBD2-DDDA9A9D869A}"/>
                </a:ext>
              </a:extLst>
            </xdr:cNvPr>
            <xdr:cNvSpPr txBox="1"/>
          </xdr:nvSpPr>
          <xdr:spPr>
            <a:xfrm>
              <a:off x="1133475" y="3190875"/>
              <a:ext cx="168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𝑏_𝐿^∗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1133475</xdr:colOff>
      <xdr:row>17</xdr:row>
      <xdr:rowOff>0</xdr:rowOff>
    </xdr:from>
    <xdr:ext cx="1924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936D991-C04D-4D46-BB93-E7BD2810E554}"/>
                </a:ext>
              </a:extLst>
            </xdr:cNvPr>
            <xdr:cNvSpPr txBox="1"/>
          </xdr:nvSpPr>
          <xdr:spPr>
            <a:xfrm>
              <a:off x="1133475" y="3200400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936D991-C04D-4D46-BB93-E7BD2810E554}"/>
                </a:ext>
              </a:extLst>
            </xdr:cNvPr>
            <xdr:cNvSpPr txBox="1"/>
          </xdr:nvSpPr>
          <xdr:spPr>
            <a:xfrm>
              <a:off x="1133475" y="3200400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𝑦_𝐻^∗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1133475</xdr:colOff>
      <xdr:row>17</xdr:row>
      <xdr:rowOff>190500</xdr:rowOff>
    </xdr:from>
    <xdr:ext cx="168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DE42769-D8E8-4B31-872B-F5786B541B10}"/>
                </a:ext>
              </a:extLst>
            </xdr:cNvPr>
            <xdr:cNvSpPr txBox="1"/>
          </xdr:nvSpPr>
          <xdr:spPr>
            <a:xfrm>
              <a:off x="1133475" y="3390900"/>
              <a:ext cx="168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DE42769-D8E8-4B31-872B-F5786B541B10}"/>
                </a:ext>
              </a:extLst>
            </xdr:cNvPr>
            <xdr:cNvSpPr txBox="1"/>
          </xdr:nvSpPr>
          <xdr:spPr>
            <a:xfrm>
              <a:off x="1133475" y="3390900"/>
              <a:ext cx="168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𝑏_𝐿^∗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1133475</xdr:colOff>
      <xdr:row>17</xdr:row>
      <xdr:rowOff>0</xdr:rowOff>
    </xdr:from>
    <xdr:ext cx="1924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9">
              <a:extLst>
                <a:ext uri="{FF2B5EF4-FFF2-40B4-BE49-F238E27FC236}">
                  <a16:creationId xmlns:a16="http://schemas.microsoft.com/office/drawing/2014/main" id="{1B77460D-82D5-4785-86EF-E1FA9472FA8D}"/>
                </a:ext>
              </a:extLst>
            </xdr:cNvPr>
            <xdr:cNvSpPr txBox="1"/>
          </xdr:nvSpPr>
          <xdr:spPr>
            <a:xfrm>
              <a:off x="1133475" y="3937000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9">
              <a:extLst>
                <a:ext uri="{FF2B5EF4-FFF2-40B4-BE49-F238E27FC236}">
                  <a16:creationId xmlns:a16="http://schemas.microsoft.com/office/drawing/2014/main" id="{1B77460D-82D5-4785-86EF-E1FA9472FA8D}"/>
                </a:ext>
              </a:extLst>
            </xdr:cNvPr>
            <xdr:cNvSpPr txBox="1"/>
          </xdr:nvSpPr>
          <xdr:spPr>
            <a:xfrm>
              <a:off x="1133475" y="3937000"/>
              <a:ext cx="1924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𝑦_𝐻^∗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1133475</xdr:colOff>
      <xdr:row>17</xdr:row>
      <xdr:rowOff>190500</xdr:rowOff>
    </xdr:from>
    <xdr:ext cx="1683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10">
              <a:extLst>
                <a:ext uri="{FF2B5EF4-FFF2-40B4-BE49-F238E27FC236}">
                  <a16:creationId xmlns:a16="http://schemas.microsoft.com/office/drawing/2014/main" id="{2D32D038-80F6-47DC-A52A-C8703F169193}"/>
                </a:ext>
              </a:extLst>
            </xdr:cNvPr>
            <xdr:cNvSpPr txBox="1"/>
          </xdr:nvSpPr>
          <xdr:spPr>
            <a:xfrm>
              <a:off x="1133475" y="4127500"/>
              <a:ext cx="168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10">
              <a:extLst>
                <a:ext uri="{FF2B5EF4-FFF2-40B4-BE49-F238E27FC236}">
                  <a16:creationId xmlns:a16="http://schemas.microsoft.com/office/drawing/2014/main" id="{2D32D038-80F6-47DC-A52A-C8703F169193}"/>
                </a:ext>
              </a:extLst>
            </xdr:cNvPr>
            <xdr:cNvSpPr txBox="1"/>
          </xdr:nvSpPr>
          <xdr:spPr>
            <a:xfrm>
              <a:off x="1133475" y="4127500"/>
              <a:ext cx="168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𝑏_𝐿^∗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23</xdr:row>
      <xdr:rowOff>57151</xdr:rowOff>
    </xdr:from>
    <xdr:to>
      <xdr:col>9</xdr:col>
      <xdr:colOff>19050</xdr:colOff>
      <xdr:row>37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30B25-F821-4B3C-852E-41026AAE6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9880-8A0C-4084-8CD5-F0372C654D57}">
  <dimension ref="A1:B19"/>
  <sheetViews>
    <sheetView workbookViewId="0">
      <selection activeCell="A18" sqref="A18:A19"/>
    </sheetView>
  </sheetViews>
  <sheetFormatPr defaultRowHeight="18" x14ac:dyDescent="0.55000000000000004"/>
  <cols>
    <col min="1" max="1" width="22" customWidth="1"/>
    <col min="2" max="2" width="21.83203125" customWidth="1"/>
  </cols>
  <sheetData>
    <row r="1" spans="1:2" x14ac:dyDescent="0.55000000000000004">
      <c r="A1" s="20" t="s">
        <v>38</v>
      </c>
      <c r="B1" s="20"/>
    </row>
    <row r="2" spans="1:2" x14ac:dyDescent="0.55000000000000004">
      <c r="A2" s="20"/>
      <c r="B2" s="20"/>
    </row>
    <row r="3" spans="1:2" x14ac:dyDescent="0.55000000000000004">
      <c r="A3" s="2"/>
      <c r="B3" s="2"/>
    </row>
    <row r="4" spans="1:2" ht="20" x14ac:dyDescent="0.65">
      <c r="A4" s="2" t="s">
        <v>29</v>
      </c>
      <c r="B4" s="2">
        <v>4500</v>
      </c>
    </row>
    <row r="5" spans="1:2" ht="20" x14ac:dyDescent="0.65">
      <c r="A5" s="2" t="s">
        <v>30</v>
      </c>
      <c r="B5" s="2">
        <v>3000</v>
      </c>
    </row>
    <row r="8" spans="1:2" x14ac:dyDescent="0.55000000000000004">
      <c r="A8" s="21" t="s">
        <v>35</v>
      </c>
      <c r="B8" s="21"/>
    </row>
    <row r="9" spans="1:2" x14ac:dyDescent="0.55000000000000004">
      <c r="A9" s="22" t="s">
        <v>31</v>
      </c>
      <c r="B9" s="23"/>
    </row>
    <row r="10" spans="1:2" x14ac:dyDescent="0.55000000000000004">
      <c r="A10" s="3"/>
      <c r="B10" s="4"/>
    </row>
    <row r="11" spans="1:2" x14ac:dyDescent="0.55000000000000004">
      <c r="A11" s="2" t="s">
        <v>32</v>
      </c>
      <c r="B11" s="2">
        <v>100</v>
      </c>
    </row>
    <row r="12" spans="1:2" x14ac:dyDescent="0.55000000000000004">
      <c r="A12" s="2" t="s">
        <v>33</v>
      </c>
      <c r="B12" s="2">
        <v>65</v>
      </c>
    </row>
    <row r="13" spans="1:2" x14ac:dyDescent="0.55000000000000004">
      <c r="A13" s="2" t="s">
        <v>34</v>
      </c>
      <c r="B13" s="2">
        <v>15</v>
      </c>
    </row>
    <row r="15" spans="1:2" x14ac:dyDescent="0.55000000000000004">
      <c r="A15" s="21" t="s">
        <v>39</v>
      </c>
      <c r="B15" s="21"/>
    </row>
    <row r="16" spans="1:2" x14ac:dyDescent="0.55000000000000004">
      <c r="A16" s="22" t="s">
        <v>31</v>
      </c>
      <c r="B16" s="23"/>
    </row>
    <row r="18" spans="1:2" x14ac:dyDescent="0.55000000000000004">
      <c r="A18" s="2" t="s">
        <v>37</v>
      </c>
      <c r="B18" s="5">
        <f>CEILING(B12+(B13*NORMSINV((B4-B5)/B4)), 1)</f>
        <v>59</v>
      </c>
    </row>
    <row r="19" spans="1:2" x14ac:dyDescent="0.55000000000000004">
      <c r="A19" s="2" t="s">
        <v>36</v>
      </c>
      <c r="B19" s="5">
        <f>B11-B18</f>
        <v>41</v>
      </c>
    </row>
  </sheetData>
  <mergeCells count="5">
    <mergeCell ref="A1:B2"/>
    <mergeCell ref="A8:B8"/>
    <mergeCell ref="A15:B15"/>
    <mergeCell ref="A16:B16"/>
    <mergeCell ref="A9:B9"/>
  </mergeCells>
  <phoneticPr fontId="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A6FA-5228-4C6B-9C4E-40A156FD0009}">
  <dimension ref="A1:B19"/>
  <sheetViews>
    <sheetView workbookViewId="0">
      <selection sqref="A1:B2"/>
    </sheetView>
  </sheetViews>
  <sheetFormatPr defaultRowHeight="18" x14ac:dyDescent="0.55000000000000004"/>
  <cols>
    <col min="1" max="1" width="21.25" customWidth="1"/>
    <col min="2" max="2" width="17.4140625" customWidth="1"/>
  </cols>
  <sheetData>
    <row r="1" spans="1:2" ht="18" customHeight="1" x14ac:dyDescent="0.55000000000000004">
      <c r="A1" s="20" t="s">
        <v>40</v>
      </c>
      <c r="B1" s="20"/>
    </row>
    <row r="2" spans="1:2" ht="18" customHeight="1" x14ac:dyDescent="0.55000000000000004">
      <c r="A2" s="20"/>
      <c r="B2" s="20"/>
    </row>
    <row r="3" spans="1:2" x14ac:dyDescent="0.55000000000000004">
      <c r="A3" s="2"/>
      <c r="B3" s="2"/>
    </row>
    <row r="4" spans="1:2" ht="20" x14ac:dyDescent="0.65">
      <c r="A4" s="2" t="s">
        <v>29</v>
      </c>
      <c r="B4" s="2">
        <v>349</v>
      </c>
    </row>
    <row r="5" spans="1:2" ht="20" x14ac:dyDescent="0.65">
      <c r="A5" s="2" t="s">
        <v>30</v>
      </c>
      <c r="B5" s="2">
        <v>249</v>
      </c>
    </row>
    <row r="8" spans="1:2" x14ac:dyDescent="0.55000000000000004">
      <c r="A8" s="21" t="s">
        <v>35</v>
      </c>
      <c r="B8" s="21"/>
    </row>
    <row r="9" spans="1:2" x14ac:dyDescent="0.55000000000000004">
      <c r="A9" s="22" t="s">
        <v>41</v>
      </c>
      <c r="B9" s="23"/>
    </row>
    <row r="11" spans="1:2" x14ac:dyDescent="0.55000000000000004">
      <c r="A11" s="2" t="s">
        <v>32</v>
      </c>
      <c r="B11" s="2">
        <v>120</v>
      </c>
    </row>
    <row r="12" spans="1:2" x14ac:dyDescent="0.55000000000000004">
      <c r="A12" s="2" t="s">
        <v>42</v>
      </c>
      <c r="B12" s="2">
        <v>75</v>
      </c>
    </row>
    <row r="13" spans="1:2" x14ac:dyDescent="0.55000000000000004">
      <c r="A13" s="2" t="s">
        <v>43</v>
      </c>
      <c r="B13" s="2">
        <v>120</v>
      </c>
    </row>
    <row r="15" spans="1:2" x14ac:dyDescent="0.55000000000000004">
      <c r="A15" s="21" t="s">
        <v>39</v>
      </c>
      <c r="B15" s="21"/>
    </row>
    <row r="16" spans="1:2" x14ac:dyDescent="0.55000000000000004">
      <c r="A16" s="22" t="s">
        <v>41</v>
      </c>
      <c r="B16" s="23"/>
    </row>
    <row r="18" spans="1:2" x14ac:dyDescent="0.55000000000000004">
      <c r="A18" s="2" t="s">
        <v>37</v>
      </c>
      <c r="B18" s="5">
        <f>CEILING((B12+((B13-B12)*((B4-B5)/B4))), 1)</f>
        <v>88</v>
      </c>
    </row>
    <row r="19" spans="1:2" x14ac:dyDescent="0.55000000000000004">
      <c r="A19" s="2" t="s">
        <v>36</v>
      </c>
      <c r="B19" s="5">
        <f>B11-B18</f>
        <v>32</v>
      </c>
    </row>
  </sheetData>
  <mergeCells count="5">
    <mergeCell ref="A1:B2"/>
    <mergeCell ref="A8:B8"/>
    <mergeCell ref="A15:B15"/>
    <mergeCell ref="A9:B9"/>
    <mergeCell ref="A16:B16"/>
  </mergeCells>
  <phoneticPr fontId="8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A43A-679E-41A4-991D-53D95C330798}">
  <dimension ref="A1:B36"/>
  <sheetViews>
    <sheetView workbookViewId="0">
      <selection activeCell="D28" sqref="D28"/>
    </sheetView>
  </sheetViews>
  <sheetFormatPr defaultRowHeight="18" x14ac:dyDescent="0.55000000000000004"/>
  <cols>
    <col min="1" max="2" width="15.75" style="1" customWidth="1"/>
  </cols>
  <sheetData>
    <row r="1" spans="1:2" ht="15" customHeight="1" x14ac:dyDescent="0.55000000000000004">
      <c r="A1" s="20" t="s">
        <v>47</v>
      </c>
      <c r="B1" s="20"/>
    </row>
    <row r="2" spans="1:2" ht="15" customHeight="1" x14ac:dyDescent="0.55000000000000004">
      <c r="A2" s="20"/>
      <c r="B2" s="20"/>
    </row>
    <row r="3" spans="1:2" ht="15" customHeight="1" x14ac:dyDescent="0.55000000000000004">
      <c r="A3" s="20"/>
      <c r="B3" s="20"/>
    </row>
    <row r="4" spans="1:2" x14ac:dyDescent="0.55000000000000004">
      <c r="A4" s="20"/>
      <c r="B4" s="20"/>
    </row>
    <row r="6" spans="1:2" x14ac:dyDescent="0.55000000000000004">
      <c r="A6" s="24" t="s">
        <v>44</v>
      </c>
      <c r="B6" s="24"/>
    </row>
    <row r="7" spans="1:2" ht="20" x14ac:dyDescent="0.65">
      <c r="A7" s="2" t="s">
        <v>2</v>
      </c>
      <c r="B7" s="2">
        <v>1050</v>
      </c>
    </row>
    <row r="8" spans="1:2" ht="20" x14ac:dyDescent="0.65">
      <c r="A8" s="2" t="s">
        <v>3</v>
      </c>
      <c r="B8" s="2">
        <v>950</v>
      </c>
    </row>
    <row r="9" spans="1:2" ht="20" x14ac:dyDescent="0.65">
      <c r="A9" s="2" t="s">
        <v>4</v>
      </c>
      <c r="B9" s="2">
        <v>699</v>
      </c>
    </row>
    <row r="10" spans="1:2" ht="20" x14ac:dyDescent="0.65">
      <c r="A10" s="2" t="s">
        <v>5</v>
      </c>
      <c r="B10" s="2">
        <v>520</v>
      </c>
    </row>
    <row r="11" spans="1:2" x14ac:dyDescent="0.55000000000000004">
      <c r="A11"/>
      <c r="B11"/>
    </row>
    <row r="12" spans="1:2" x14ac:dyDescent="0.55000000000000004">
      <c r="A12" s="24" t="s">
        <v>45</v>
      </c>
      <c r="B12" s="24"/>
    </row>
    <row r="13" spans="1:2" ht="20" x14ac:dyDescent="0.65">
      <c r="A13" s="2" t="s">
        <v>6</v>
      </c>
      <c r="B13" s="2">
        <v>17.3</v>
      </c>
    </row>
    <row r="14" spans="1:2" ht="20" x14ac:dyDescent="0.65">
      <c r="A14" s="2" t="s">
        <v>7</v>
      </c>
      <c r="B14" s="2">
        <v>45.1</v>
      </c>
    </row>
    <row r="15" spans="1:2" ht="20" x14ac:dyDescent="0.65">
      <c r="A15" s="2" t="s">
        <v>8</v>
      </c>
      <c r="B15" s="2">
        <v>39.6</v>
      </c>
    </row>
    <row r="16" spans="1:2" ht="20" x14ac:dyDescent="0.65">
      <c r="A16" s="2" t="s">
        <v>10</v>
      </c>
      <c r="B16" s="2">
        <v>34</v>
      </c>
    </row>
    <row r="17" spans="1:2" ht="20" x14ac:dyDescent="0.65">
      <c r="A17" s="2" t="s">
        <v>9</v>
      </c>
      <c r="B17" s="2">
        <v>5.8</v>
      </c>
    </row>
    <row r="18" spans="1:2" ht="20" x14ac:dyDescent="0.65">
      <c r="A18" s="2" t="s">
        <v>11</v>
      </c>
      <c r="B18" s="2">
        <v>15</v>
      </c>
    </row>
    <row r="19" spans="1:2" ht="20" x14ac:dyDescent="0.65">
      <c r="A19" s="2" t="s">
        <v>12</v>
      </c>
      <c r="B19" s="2">
        <v>13.2</v>
      </c>
    </row>
    <row r="20" spans="1:2" ht="20" x14ac:dyDescent="0.65">
      <c r="A20" s="2" t="s">
        <v>14</v>
      </c>
      <c r="B20" s="2">
        <v>11.3</v>
      </c>
    </row>
    <row r="23" spans="1:2" x14ac:dyDescent="0.55000000000000004">
      <c r="A23"/>
      <c r="B23"/>
    </row>
    <row r="24" spans="1:2" x14ac:dyDescent="0.55000000000000004">
      <c r="A24" s="2" t="s">
        <v>32</v>
      </c>
      <c r="B24" s="2">
        <v>100</v>
      </c>
    </row>
    <row r="25" spans="1:2" ht="18.5" thickBot="1" x14ac:dyDescent="0.6">
      <c r="A25"/>
      <c r="B25"/>
    </row>
    <row r="26" spans="1:2" ht="20" x14ac:dyDescent="0.65">
      <c r="A26" s="8" t="s">
        <v>17</v>
      </c>
      <c r="B26" s="9">
        <f>_xlfn.NORM.INV((B7-B10)/B7,B13,B17)</f>
        <v>17.369232329712485</v>
      </c>
    </row>
    <row r="27" spans="1:2" ht="20" x14ac:dyDescent="0.65">
      <c r="A27" s="10" t="s">
        <v>18</v>
      </c>
      <c r="B27" s="11">
        <f>_xlfn.NORM.INV((B8-B10)/B8,B14,B18)</f>
        <v>43.314769053582694</v>
      </c>
    </row>
    <row r="28" spans="1:2" ht="20.5" thickBot="1" x14ac:dyDescent="0.7">
      <c r="A28" s="12" t="s">
        <v>19</v>
      </c>
      <c r="B28" s="13">
        <f>_xlfn.NORM.INV((B9-B10)/B9,B15,B19)</f>
        <v>30.947694143549171</v>
      </c>
    </row>
    <row r="29" spans="1:2" ht="20" x14ac:dyDescent="0.65">
      <c r="A29" s="8" t="s">
        <v>13</v>
      </c>
      <c r="B29" s="9">
        <f>_xlfn.NORM.INV((B7-B9)/B7,B13,B17)</f>
        <v>14.81696512279157</v>
      </c>
    </row>
    <row r="30" spans="1:2" ht="20.5" thickBot="1" x14ac:dyDescent="0.7">
      <c r="A30" s="12" t="s">
        <v>15</v>
      </c>
      <c r="B30" s="13">
        <f>_xlfn.NORM.INV((B8-B9)/B8,B14,B18)</f>
        <v>35.643728063457871</v>
      </c>
    </row>
    <row r="31" spans="1:2" ht="20.5" thickBot="1" x14ac:dyDescent="0.7">
      <c r="A31" s="14" t="s">
        <v>21</v>
      </c>
      <c r="B31" s="15">
        <f>_xlfn.NORM.INV((B7-B8)/B7,B13,B17)</f>
        <v>9.7068040426424922</v>
      </c>
    </row>
    <row r="32" spans="1:2" x14ac:dyDescent="0.55000000000000004">
      <c r="A32"/>
      <c r="B32"/>
    </row>
    <row r="33" spans="1:2" x14ac:dyDescent="0.55000000000000004">
      <c r="A33" s="21" t="s">
        <v>46</v>
      </c>
      <c r="B33" s="21"/>
    </row>
    <row r="34" spans="1:2" ht="20" x14ac:dyDescent="0.65">
      <c r="A34" s="2" t="s">
        <v>22</v>
      </c>
      <c r="B34" s="16">
        <f>MIN(B31,B24)</f>
        <v>9.7068040426424922</v>
      </c>
    </row>
    <row r="35" spans="1:2" ht="20" x14ac:dyDescent="0.65">
      <c r="A35" s="2" t="s">
        <v>20</v>
      </c>
      <c r="B35" s="16">
        <f>MIN(SUM(B29:B30),B24)</f>
        <v>50.460693186249443</v>
      </c>
    </row>
    <row r="36" spans="1:2" ht="20" x14ac:dyDescent="0.65">
      <c r="A36" s="2" t="s">
        <v>16</v>
      </c>
      <c r="B36" s="16">
        <f>MIN(SUM(B26:B28),B24)</f>
        <v>91.631695526844354</v>
      </c>
    </row>
  </sheetData>
  <mergeCells count="4">
    <mergeCell ref="A33:B33"/>
    <mergeCell ref="A1:B4"/>
    <mergeCell ref="A6:B6"/>
    <mergeCell ref="A12:B12"/>
  </mergeCells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8E1-A39F-4DF2-85B7-A0E248665885}">
  <dimension ref="A1:B28"/>
  <sheetViews>
    <sheetView workbookViewId="0">
      <selection activeCell="A4" sqref="A4"/>
    </sheetView>
  </sheetViews>
  <sheetFormatPr defaultRowHeight="18" x14ac:dyDescent="0.55000000000000004"/>
  <cols>
    <col min="1" max="2" width="15.75" style="1" customWidth="1"/>
    <col min="4" max="4" width="13.1640625" bestFit="1" customWidth="1"/>
  </cols>
  <sheetData>
    <row r="1" spans="1:2" ht="15" customHeight="1" x14ac:dyDescent="0.55000000000000004">
      <c r="A1" s="20" t="s">
        <v>48</v>
      </c>
      <c r="B1" s="20"/>
    </row>
    <row r="2" spans="1:2" ht="15" customHeight="1" x14ac:dyDescent="0.55000000000000004">
      <c r="A2" s="20"/>
      <c r="B2" s="20"/>
    </row>
    <row r="3" spans="1:2" ht="15" customHeight="1" x14ac:dyDescent="0.55000000000000004">
      <c r="A3" s="20"/>
      <c r="B3" s="20"/>
    </row>
    <row r="4" spans="1:2" ht="20" x14ac:dyDescent="0.6">
      <c r="A4" s="6"/>
      <c r="B4" s="6"/>
    </row>
    <row r="6" spans="1:2" x14ac:dyDescent="0.55000000000000004">
      <c r="A6" s="24" t="s">
        <v>44</v>
      </c>
      <c r="B6" s="24"/>
    </row>
    <row r="7" spans="1:2" ht="20" x14ac:dyDescent="0.65">
      <c r="A7" s="2" t="s">
        <v>2</v>
      </c>
      <c r="B7" s="2">
        <v>150</v>
      </c>
    </row>
    <row r="8" spans="1:2" ht="20" x14ac:dyDescent="0.65">
      <c r="A8" s="2" t="s">
        <v>3</v>
      </c>
      <c r="B8" s="2">
        <v>100</v>
      </c>
    </row>
    <row r="9" spans="1:2" ht="20" x14ac:dyDescent="0.65">
      <c r="A9" s="2" t="s">
        <v>4</v>
      </c>
      <c r="B9" s="2">
        <v>40</v>
      </c>
    </row>
    <row r="10" spans="1:2" x14ac:dyDescent="0.55000000000000004">
      <c r="A10"/>
      <c r="B10"/>
    </row>
    <row r="11" spans="1:2" ht="18" customHeight="1" x14ac:dyDescent="0.55000000000000004">
      <c r="A11" s="24" t="s">
        <v>45</v>
      </c>
      <c r="B11" s="24"/>
    </row>
    <row r="12" spans="1:2" ht="20" x14ac:dyDescent="0.65">
      <c r="A12" s="2" t="s">
        <v>6</v>
      </c>
      <c r="B12" s="2">
        <v>50</v>
      </c>
    </row>
    <row r="13" spans="1:2" ht="20" x14ac:dyDescent="0.65">
      <c r="A13" s="2" t="s">
        <v>7</v>
      </c>
      <c r="B13" s="2">
        <v>25</v>
      </c>
    </row>
    <row r="14" spans="1:2" ht="20" x14ac:dyDescent="0.65">
      <c r="A14" s="2" t="s">
        <v>8</v>
      </c>
      <c r="B14" s="2">
        <v>10</v>
      </c>
    </row>
    <row r="15" spans="1:2" ht="20" x14ac:dyDescent="0.65">
      <c r="A15" s="2" t="s">
        <v>9</v>
      </c>
      <c r="B15" s="2">
        <v>45</v>
      </c>
    </row>
    <row r="16" spans="1:2" ht="20" x14ac:dyDescent="0.65">
      <c r="A16" s="2" t="s">
        <v>11</v>
      </c>
      <c r="B16" s="2">
        <v>15</v>
      </c>
    </row>
    <row r="17" spans="1:2" ht="20" x14ac:dyDescent="0.65">
      <c r="A17" s="2" t="s">
        <v>12</v>
      </c>
      <c r="B17" s="2">
        <v>25</v>
      </c>
    </row>
    <row r="19" spans="1:2" x14ac:dyDescent="0.55000000000000004">
      <c r="A19"/>
      <c r="B19"/>
    </row>
    <row r="20" spans="1:2" x14ac:dyDescent="0.55000000000000004">
      <c r="A20" s="2" t="s">
        <v>32</v>
      </c>
      <c r="B20" s="2">
        <v>200</v>
      </c>
    </row>
    <row r="21" spans="1:2" ht="18.5" thickBot="1" x14ac:dyDescent="0.6">
      <c r="A21"/>
      <c r="B21"/>
    </row>
    <row r="22" spans="1:2" ht="20" x14ac:dyDescent="0.65">
      <c r="A22" s="8" t="s">
        <v>13</v>
      </c>
      <c r="B22" s="9">
        <f>_xlfn.NORM.INV((B7-B9)/B7,B12,B15)</f>
        <v>78.03165754445395</v>
      </c>
    </row>
    <row r="23" spans="1:2" ht="20.5" thickBot="1" x14ac:dyDescent="0.7">
      <c r="A23" s="12" t="s">
        <v>15</v>
      </c>
      <c r="B23" s="13">
        <f>_xlfn.NORM.INV((B8-B9)/B8,B13,B16)</f>
        <v>28.800206547036996</v>
      </c>
    </row>
    <row r="24" spans="1:2" ht="20.5" thickBot="1" x14ac:dyDescent="0.7">
      <c r="A24" s="14" t="s">
        <v>21</v>
      </c>
      <c r="B24" s="15">
        <f>_xlfn.NORM.INV((B7-B8)/B7,B12,B15)</f>
        <v>30.617271531704404</v>
      </c>
    </row>
    <row r="25" spans="1:2" x14ac:dyDescent="0.55000000000000004">
      <c r="A25"/>
      <c r="B25"/>
    </row>
    <row r="26" spans="1:2" x14ac:dyDescent="0.55000000000000004">
      <c r="A26" s="21" t="s">
        <v>46</v>
      </c>
      <c r="B26" s="21"/>
    </row>
    <row r="27" spans="1:2" ht="20" x14ac:dyDescent="0.65">
      <c r="A27" s="2" t="s">
        <v>22</v>
      </c>
      <c r="B27" s="16">
        <f>MIN(B24,B20)</f>
        <v>30.617271531704404</v>
      </c>
    </row>
    <row r="28" spans="1:2" ht="20" x14ac:dyDescent="0.65">
      <c r="A28" s="2" t="s">
        <v>20</v>
      </c>
      <c r="B28" s="16">
        <f>MIN(SUM(B22:B23),B20)</f>
        <v>106.83186409149094</v>
      </c>
    </row>
  </sheetData>
  <mergeCells count="4">
    <mergeCell ref="A6:B6"/>
    <mergeCell ref="A11:B11"/>
    <mergeCell ref="A1:B3"/>
    <mergeCell ref="A26:B26"/>
  </mergeCells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618B-9ED6-4077-A42B-38B101235B51}">
  <dimension ref="A1:I23"/>
  <sheetViews>
    <sheetView tabSelected="1" topLeftCell="A11" workbookViewId="0">
      <selection activeCell="L29" sqref="L29"/>
    </sheetView>
  </sheetViews>
  <sheetFormatPr defaultRowHeight="18" x14ac:dyDescent="0.55000000000000004"/>
  <cols>
    <col min="1" max="9" width="11" customWidth="1"/>
    <col min="12" max="12" width="16.1640625" bestFit="1" customWidth="1"/>
  </cols>
  <sheetData>
    <row r="1" spans="1:9" x14ac:dyDescent="0.55000000000000004">
      <c r="A1" s="25" t="s">
        <v>49</v>
      </c>
      <c r="B1" s="25"/>
      <c r="C1" s="25"/>
      <c r="D1" s="25"/>
      <c r="E1" s="25"/>
      <c r="F1" s="25"/>
      <c r="G1" s="25"/>
      <c r="H1" s="25"/>
      <c r="I1" s="25"/>
    </row>
    <row r="2" spans="1:9" x14ac:dyDescent="0.55000000000000004">
      <c r="A2" s="25"/>
      <c r="B2" s="25"/>
      <c r="C2" s="25"/>
      <c r="D2" s="25"/>
      <c r="E2" s="25"/>
      <c r="F2" s="25"/>
      <c r="G2" s="25"/>
      <c r="H2" s="25"/>
      <c r="I2" s="25"/>
    </row>
    <row r="4" spans="1:9" ht="19" x14ac:dyDescent="0.6">
      <c r="A4" s="17" t="s">
        <v>23</v>
      </c>
      <c r="B4" s="17" t="s">
        <v>24</v>
      </c>
      <c r="C4" s="17" t="s">
        <v>25</v>
      </c>
      <c r="D4" s="17" t="s">
        <v>26</v>
      </c>
      <c r="E4" s="17" t="s">
        <v>32</v>
      </c>
      <c r="F4" s="18" t="s">
        <v>27</v>
      </c>
      <c r="G4" s="19" t="s">
        <v>28</v>
      </c>
      <c r="H4" s="17" t="s">
        <v>0</v>
      </c>
      <c r="I4" s="17" t="s">
        <v>1</v>
      </c>
    </row>
    <row r="5" spans="1:9" ht="15.75" customHeight="1" x14ac:dyDescent="0.55000000000000004">
      <c r="A5" s="2">
        <v>5</v>
      </c>
      <c r="B5" s="2">
        <v>100</v>
      </c>
      <c r="C5" s="2">
        <f>A5/B5</f>
        <v>0.05</v>
      </c>
      <c r="D5" s="2">
        <f>(1-C5)</f>
        <v>0.95</v>
      </c>
      <c r="E5" s="2">
        <v>100</v>
      </c>
      <c r="F5" s="2">
        <v>50</v>
      </c>
      <c r="G5" s="2">
        <v>25</v>
      </c>
      <c r="H5" s="7">
        <f>MIN(_xlfn.NORM.INV(D5,F5,G5),E5)</f>
        <v>91.12134067378679</v>
      </c>
      <c r="I5" s="7">
        <f>MIN(E5,E5-H5)</f>
        <v>8.8786593262132101</v>
      </c>
    </row>
    <row r="6" spans="1:9" ht="15.75" customHeight="1" x14ac:dyDescent="0.55000000000000004">
      <c r="A6" s="2">
        <v>10</v>
      </c>
      <c r="B6" s="2">
        <v>100</v>
      </c>
      <c r="C6" s="2">
        <f t="shared" ref="C6:C23" si="0">A6/B6</f>
        <v>0.1</v>
      </c>
      <c r="D6" s="2">
        <f t="shared" ref="D6:D23" si="1">(1-C6)</f>
        <v>0.9</v>
      </c>
      <c r="E6" s="2">
        <v>100</v>
      </c>
      <c r="F6" s="2">
        <v>50</v>
      </c>
      <c r="G6" s="2">
        <v>25</v>
      </c>
      <c r="H6" s="7">
        <f>MIN(_xlfn.NORM.INV(D6,F6,G6),E6)</f>
        <v>82.038789138615016</v>
      </c>
      <c r="I6" s="7">
        <f>MIN(E6,E6-H6)</f>
        <v>17.961210861384984</v>
      </c>
    </row>
    <row r="7" spans="1:9" ht="15.75" customHeight="1" x14ac:dyDescent="0.55000000000000004">
      <c r="A7" s="2">
        <v>15</v>
      </c>
      <c r="B7" s="2">
        <v>100</v>
      </c>
      <c r="C7" s="2">
        <f t="shared" si="0"/>
        <v>0.15</v>
      </c>
      <c r="D7" s="2">
        <f t="shared" si="1"/>
        <v>0.85</v>
      </c>
      <c r="E7" s="2">
        <v>100</v>
      </c>
      <c r="F7" s="2">
        <v>50</v>
      </c>
      <c r="G7" s="2">
        <v>25</v>
      </c>
      <c r="H7" s="7">
        <f t="shared" ref="H7:H23" si="2">MIN(_xlfn.NORM.INV(D7,F7,G7),E7)</f>
        <v>75.910834737344743</v>
      </c>
      <c r="I7" s="7">
        <f t="shared" ref="I7:I23" si="3">MIN(E7,E7-H7)</f>
        <v>24.089165262655257</v>
      </c>
    </row>
    <row r="8" spans="1:9" ht="15.75" customHeight="1" x14ac:dyDescent="0.55000000000000004">
      <c r="A8" s="2">
        <v>20</v>
      </c>
      <c r="B8" s="2">
        <v>100</v>
      </c>
      <c r="C8" s="2">
        <f t="shared" si="0"/>
        <v>0.2</v>
      </c>
      <c r="D8" s="2">
        <f t="shared" si="1"/>
        <v>0.8</v>
      </c>
      <c r="E8" s="2">
        <v>100</v>
      </c>
      <c r="F8" s="2">
        <v>50</v>
      </c>
      <c r="G8" s="2">
        <v>25</v>
      </c>
      <c r="H8" s="7">
        <f t="shared" si="2"/>
        <v>71.040530839322869</v>
      </c>
      <c r="I8" s="7">
        <f t="shared" si="3"/>
        <v>28.959469160677131</v>
      </c>
    </row>
    <row r="9" spans="1:9" ht="15.75" customHeight="1" x14ac:dyDescent="0.55000000000000004">
      <c r="A9" s="2">
        <v>25</v>
      </c>
      <c r="B9" s="2">
        <v>100</v>
      </c>
      <c r="C9" s="2">
        <f t="shared" si="0"/>
        <v>0.25</v>
      </c>
      <c r="D9" s="2">
        <f t="shared" si="1"/>
        <v>0.75</v>
      </c>
      <c r="E9" s="2">
        <v>100</v>
      </c>
      <c r="F9" s="2">
        <v>50</v>
      </c>
      <c r="G9" s="2">
        <v>25</v>
      </c>
      <c r="H9" s="7">
        <f t="shared" si="2"/>
        <v>66.862243754902053</v>
      </c>
      <c r="I9" s="7">
        <f t="shared" si="3"/>
        <v>33.137756245097947</v>
      </c>
    </row>
    <row r="10" spans="1:9" ht="15.75" customHeight="1" x14ac:dyDescent="0.55000000000000004">
      <c r="A10" s="2">
        <v>30</v>
      </c>
      <c r="B10" s="2">
        <v>100</v>
      </c>
      <c r="C10" s="2">
        <f t="shared" si="0"/>
        <v>0.3</v>
      </c>
      <c r="D10" s="2">
        <f t="shared" si="1"/>
        <v>0.7</v>
      </c>
      <c r="E10" s="2">
        <v>100</v>
      </c>
      <c r="F10" s="2">
        <v>50</v>
      </c>
      <c r="G10" s="2">
        <v>25</v>
      </c>
      <c r="H10" s="7">
        <f t="shared" si="2"/>
        <v>63.110012817701019</v>
      </c>
      <c r="I10" s="7">
        <f t="shared" si="3"/>
        <v>36.889987182298981</v>
      </c>
    </row>
    <row r="11" spans="1:9" ht="15.75" customHeight="1" x14ac:dyDescent="0.55000000000000004">
      <c r="A11" s="2">
        <v>35</v>
      </c>
      <c r="B11" s="2">
        <v>100</v>
      </c>
      <c r="C11" s="2">
        <f t="shared" si="0"/>
        <v>0.35</v>
      </c>
      <c r="D11" s="2">
        <f t="shared" si="1"/>
        <v>0.65</v>
      </c>
      <c r="E11" s="2">
        <v>100</v>
      </c>
      <c r="F11" s="2">
        <v>50</v>
      </c>
      <c r="G11" s="2">
        <v>25</v>
      </c>
      <c r="H11" s="7">
        <f t="shared" si="2"/>
        <v>59.633011660189197</v>
      </c>
      <c r="I11" s="7">
        <f t="shared" si="3"/>
        <v>40.366988339810803</v>
      </c>
    </row>
    <row r="12" spans="1:9" ht="15.75" customHeight="1" x14ac:dyDescent="0.55000000000000004">
      <c r="A12" s="2">
        <v>40</v>
      </c>
      <c r="B12" s="2">
        <v>100</v>
      </c>
      <c r="C12" s="2">
        <f t="shared" si="0"/>
        <v>0.4</v>
      </c>
      <c r="D12" s="2">
        <f t="shared" si="1"/>
        <v>0.6</v>
      </c>
      <c r="E12" s="2">
        <v>100</v>
      </c>
      <c r="F12" s="2">
        <v>50</v>
      </c>
      <c r="G12" s="2">
        <v>25</v>
      </c>
      <c r="H12" s="7">
        <f>MIN(_xlfn.NORM.INV(D12,F12,G12),E12)</f>
        <v>56.333677578394997</v>
      </c>
      <c r="I12" s="7">
        <f t="shared" si="3"/>
        <v>43.666322421605003</v>
      </c>
    </row>
    <row r="13" spans="1:9" ht="15.75" customHeight="1" x14ac:dyDescent="0.55000000000000004">
      <c r="A13" s="2">
        <v>45</v>
      </c>
      <c r="B13" s="2">
        <v>100</v>
      </c>
      <c r="C13" s="2">
        <f t="shared" si="0"/>
        <v>0.45</v>
      </c>
      <c r="D13" s="2">
        <f t="shared" si="1"/>
        <v>0.55000000000000004</v>
      </c>
      <c r="E13" s="2">
        <v>100</v>
      </c>
      <c r="F13" s="2">
        <v>50</v>
      </c>
      <c r="G13" s="2">
        <v>25</v>
      </c>
      <c r="H13" s="7">
        <f t="shared" si="2"/>
        <v>53.141533671376855</v>
      </c>
      <c r="I13" s="7">
        <f t="shared" si="3"/>
        <v>46.858466328623145</v>
      </c>
    </row>
    <row r="14" spans="1:9" ht="15.75" customHeight="1" x14ac:dyDescent="0.55000000000000004">
      <c r="A14" s="2">
        <v>50</v>
      </c>
      <c r="B14" s="2">
        <v>100</v>
      </c>
      <c r="C14" s="2">
        <f t="shared" si="0"/>
        <v>0.5</v>
      </c>
      <c r="D14" s="2">
        <f t="shared" si="1"/>
        <v>0.5</v>
      </c>
      <c r="E14" s="2">
        <v>100</v>
      </c>
      <c r="F14" s="2">
        <v>50</v>
      </c>
      <c r="G14" s="2">
        <v>25</v>
      </c>
      <c r="H14" s="7">
        <f t="shared" si="2"/>
        <v>50</v>
      </c>
      <c r="I14" s="7">
        <f t="shared" si="3"/>
        <v>50</v>
      </c>
    </row>
    <row r="15" spans="1:9" ht="15.75" customHeight="1" x14ac:dyDescent="0.55000000000000004">
      <c r="A15" s="2">
        <v>55</v>
      </c>
      <c r="B15" s="2">
        <v>100</v>
      </c>
      <c r="C15" s="2">
        <f t="shared" si="0"/>
        <v>0.55000000000000004</v>
      </c>
      <c r="D15" s="2">
        <f t="shared" si="1"/>
        <v>0.44999999999999996</v>
      </c>
      <c r="E15" s="2">
        <v>100</v>
      </c>
      <c r="F15" s="2">
        <v>50</v>
      </c>
      <c r="G15" s="2">
        <v>25</v>
      </c>
      <c r="H15" s="7">
        <f t="shared" si="2"/>
        <v>46.858466328623145</v>
      </c>
      <c r="I15" s="7">
        <f t="shared" si="3"/>
        <v>53.141533671376855</v>
      </c>
    </row>
    <row r="16" spans="1:9" ht="15.75" customHeight="1" x14ac:dyDescent="0.55000000000000004">
      <c r="A16" s="2">
        <v>60</v>
      </c>
      <c r="B16" s="2">
        <v>100</v>
      </c>
      <c r="C16" s="2">
        <f t="shared" si="0"/>
        <v>0.6</v>
      </c>
      <c r="D16" s="2">
        <f t="shared" si="1"/>
        <v>0.4</v>
      </c>
      <c r="E16" s="2">
        <v>100</v>
      </c>
      <c r="F16" s="2">
        <v>50</v>
      </c>
      <c r="G16" s="2">
        <v>25</v>
      </c>
      <c r="H16" s="7">
        <f t="shared" si="2"/>
        <v>43.666322421605003</v>
      </c>
      <c r="I16" s="7">
        <f t="shared" si="3"/>
        <v>56.333677578394997</v>
      </c>
    </row>
    <row r="17" spans="1:9" ht="15.75" customHeight="1" x14ac:dyDescent="0.55000000000000004">
      <c r="A17" s="2">
        <v>65</v>
      </c>
      <c r="B17" s="2">
        <v>100</v>
      </c>
      <c r="C17" s="2">
        <f t="shared" si="0"/>
        <v>0.65</v>
      </c>
      <c r="D17" s="2">
        <f t="shared" si="1"/>
        <v>0.35</v>
      </c>
      <c r="E17" s="2">
        <v>100</v>
      </c>
      <c r="F17" s="2">
        <v>50</v>
      </c>
      <c r="G17" s="2">
        <v>25</v>
      </c>
      <c r="H17" s="7">
        <f t="shared" si="2"/>
        <v>40.366988339810803</v>
      </c>
      <c r="I17" s="7">
        <f t="shared" si="3"/>
        <v>59.633011660189197</v>
      </c>
    </row>
    <row r="18" spans="1:9" ht="15.75" customHeight="1" x14ac:dyDescent="0.55000000000000004">
      <c r="A18" s="2">
        <v>70</v>
      </c>
      <c r="B18" s="2">
        <v>100</v>
      </c>
      <c r="C18" s="2">
        <f t="shared" si="0"/>
        <v>0.7</v>
      </c>
      <c r="D18" s="2">
        <f t="shared" si="1"/>
        <v>0.30000000000000004</v>
      </c>
      <c r="E18" s="2">
        <v>100</v>
      </c>
      <c r="F18" s="2">
        <v>50</v>
      </c>
      <c r="G18" s="2">
        <v>25</v>
      </c>
      <c r="H18" s="7">
        <f t="shared" si="2"/>
        <v>36.889987182298981</v>
      </c>
      <c r="I18" s="7">
        <f t="shared" si="3"/>
        <v>63.110012817701019</v>
      </c>
    </row>
    <row r="19" spans="1:9" ht="15.75" customHeight="1" x14ac:dyDescent="0.55000000000000004">
      <c r="A19" s="2">
        <v>75</v>
      </c>
      <c r="B19" s="2">
        <v>100</v>
      </c>
      <c r="C19" s="2">
        <f t="shared" si="0"/>
        <v>0.75</v>
      </c>
      <c r="D19" s="2">
        <f t="shared" si="1"/>
        <v>0.25</v>
      </c>
      <c r="E19" s="2">
        <v>100</v>
      </c>
      <c r="F19" s="2">
        <v>50</v>
      </c>
      <c r="G19" s="2">
        <v>25</v>
      </c>
      <c r="H19" s="7">
        <f t="shared" si="2"/>
        <v>33.137756245097947</v>
      </c>
      <c r="I19" s="7">
        <f t="shared" si="3"/>
        <v>66.862243754902053</v>
      </c>
    </row>
    <row r="20" spans="1:9" ht="15.75" customHeight="1" x14ac:dyDescent="0.55000000000000004">
      <c r="A20" s="2">
        <v>80</v>
      </c>
      <c r="B20" s="2">
        <v>100</v>
      </c>
      <c r="C20" s="2">
        <f t="shared" si="0"/>
        <v>0.8</v>
      </c>
      <c r="D20" s="2">
        <f t="shared" si="1"/>
        <v>0.19999999999999996</v>
      </c>
      <c r="E20" s="2">
        <v>100</v>
      </c>
      <c r="F20" s="2">
        <v>50</v>
      </c>
      <c r="G20" s="2">
        <v>25</v>
      </c>
      <c r="H20" s="7">
        <f t="shared" si="2"/>
        <v>28.959469160677131</v>
      </c>
      <c r="I20" s="7">
        <f t="shared" si="3"/>
        <v>71.040530839322869</v>
      </c>
    </row>
    <row r="21" spans="1:9" ht="15.75" customHeight="1" x14ac:dyDescent="0.55000000000000004">
      <c r="A21" s="2">
        <v>85</v>
      </c>
      <c r="B21" s="2">
        <v>100</v>
      </c>
      <c r="C21" s="2">
        <f t="shared" si="0"/>
        <v>0.85</v>
      </c>
      <c r="D21" s="2">
        <f t="shared" si="1"/>
        <v>0.15000000000000002</v>
      </c>
      <c r="E21" s="2">
        <v>100</v>
      </c>
      <c r="F21" s="2">
        <v>50</v>
      </c>
      <c r="G21" s="2">
        <v>25</v>
      </c>
      <c r="H21" s="7">
        <f t="shared" si="2"/>
        <v>24.089165262655253</v>
      </c>
      <c r="I21" s="7">
        <f t="shared" si="3"/>
        <v>75.910834737344743</v>
      </c>
    </row>
    <row r="22" spans="1:9" ht="15.75" customHeight="1" x14ac:dyDescent="0.55000000000000004">
      <c r="A22" s="2">
        <v>90</v>
      </c>
      <c r="B22" s="2">
        <v>100</v>
      </c>
      <c r="C22" s="2">
        <f t="shared" si="0"/>
        <v>0.9</v>
      </c>
      <c r="D22" s="2">
        <f t="shared" si="1"/>
        <v>9.9999999999999978E-2</v>
      </c>
      <c r="E22" s="2">
        <v>100</v>
      </c>
      <c r="F22" s="2">
        <v>50</v>
      </c>
      <c r="G22" s="2">
        <v>25</v>
      </c>
      <c r="H22" s="7">
        <f t="shared" si="2"/>
        <v>17.961210861384984</v>
      </c>
      <c r="I22" s="7">
        <f t="shared" si="3"/>
        <v>82.038789138615016</v>
      </c>
    </row>
    <row r="23" spans="1:9" ht="15.75" customHeight="1" x14ac:dyDescent="0.55000000000000004">
      <c r="A23" s="2">
        <v>95</v>
      </c>
      <c r="B23" s="2">
        <v>100</v>
      </c>
      <c r="C23" s="2">
        <f t="shared" si="0"/>
        <v>0.95</v>
      </c>
      <c r="D23" s="2">
        <f t="shared" si="1"/>
        <v>5.0000000000000044E-2</v>
      </c>
      <c r="E23" s="2">
        <v>100</v>
      </c>
      <c r="F23" s="2">
        <v>50</v>
      </c>
      <c r="G23" s="2">
        <v>25</v>
      </c>
      <c r="H23" s="7">
        <f t="shared" si="2"/>
        <v>8.8786593262132101</v>
      </c>
      <c r="I23" s="7">
        <f t="shared" si="3"/>
        <v>91.12134067378679</v>
      </c>
    </row>
  </sheetData>
  <mergeCells count="1">
    <mergeCell ref="A1:I2"/>
  </mergeCells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Ex-11-1</vt:lpstr>
      <vt:lpstr>Ex-11-2</vt:lpstr>
      <vt:lpstr>Ex-11-3</vt:lpstr>
      <vt:lpstr>Ex-11-4</vt:lpstr>
      <vt:lpstr>Ex-11-5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Ryusuke Kimura</cp:lastModifiedBy>
  <dcterms:created xsi:type="dcterms:W3CDTF">2020-03-19T13:51:33Z</dcterms:created>
  <dcterms:modified xsi:type="dcterms:W3CDTF">2025-07-27T09:14:21Z</dcterms:modified>
</cp:coreProperties>
</file>