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anagawau-my.sharepoint.com/personal/ft101958cu_jindai_jp/Documents/Pricing analytics翻訳/Digital_Resources/Excel - Examples/"/>
    </mc:Choice>
  </mc:AlternateContent>
  <xr:revisionPtr revIDLastSave="149" documentId="13_ncr:1_{B7315020-448C-40E5-94F7-F8B2AD1A965A}" xr6:coauthVersionLast="47" xr6:coauthVersionMax="47" xr10:uidLastSave="{BE61D442-49DA-2B47-BCB1-FB107A6D36A3}"/>
  <bookViews>
    <workbookView xWindow="20180" yWindow="6460" windowWidth="15100" windowHeight="15140" xr2:uid="{6388F8DA-D048-4932-910D-BBAD88C1A32E}"/>
  </bookViews>
  <sheets>
    <sheet name="Ex-7-1" sheetId="18" r:id="rId1"/>
    <sheet name="Ex-7-2" sheetId="19" r:id="rId2"/>
    <sheet name="Ex-7-3" sheetId="20" r:id="rId3"/>
    <sheet name="Ex-7-4" sheetId="23" r:id="rId4"/>
    <sheet name="Ex-7-5" sheetId="21" r:id="rId5"/>
    <sheet name="Ex-7-6" sheetId="24" r:id="rId6"/>
  </sheets>
  <definedNames>
    <definedName name="solver_adj" localSheetId="0" hidden="1">'Ex-7-1'!$B$10</definedName>
    <definedName name="solver_adj" localSheetId="1" hidden="1">'Ex-7-2'!$B$10</definedName>
    <definedName name="solver_adj" localSheetId="3" hidden="1">'Ex-7-4'!$F$9,'Ex-7-4'!$I$9</definedName>
    <definedName name="solver_adj" localSheetId="4" hidden="1">'Ex-7-5'!$B$20:$B$21</definedName>
    <definedName name="solver_adj" localSheetId="5" hidden="1">'Ex-7-6'!$B$24:$C$24</definedName>
    <definedName name="solver_cvg" localSheetId="0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1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3" hidden="1">0.0001</definedName>
    <definedName name="solver_cvg" localSheetId="4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5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0" hidden="1">1</definedName>
    <definedName name="solver_drv" localSheetId="1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st" localSheetId="0" hidden="1">1</definedName>
    <definedName name="solver_est" localSheetId="1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itr" localSheetId="0" hidden="1">2147483647</definedName>
    <definedName name="solver_itr" localSheetId="1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lhs1" localSheetId="0" hidden="1">'Ex-7-1'!$B$10</definedName>
    <definedName name="solver_lhs1" localSheetId="1" hidden="1">'Ex-7-2'!$B$10</definedName>
    <definedName name="solver_lhs1" localSheetId="3" hidden="1">'Ex-7-4'!$L$4</definedName>
    <definedName name="solver_lhs1" localSheetId="4" hidden="1">'Ex-7-5'!$B$11</definedName>
    <definedName name="solver_lhs1" localSheetId="5" hidden="1">'Ex-7-6'!$B$11</definedName>
    <definedName name="solver_lhs2" localSheetId="0" hidden="1">'Ex-7-1'!$B$9</definedName>
    <definedName name="solver_lhs2" localSheetId="1" hidden="1">'Ex-7-2'!$B$9</definedName>
    <definedName name="solver_lhs2" localSheetId="4" hidden="1">'Ex-7-5'!$C$11</definedName>
    <definedName name="solver_lhs2" localSheetId="5" hidden="1">'Ex-7-6'!$C$11</definedName>
    <definedName name="solver_lhs3" localSheetId="1" hidden="1">'Ex-7-2'!$B$9</definedName>
    <definedName name="solver_lhs3" localSheetId="4" hidden="1">'Ex-7-5'!$C$11</definedName>
    <definedName name="solver_lhs3" localSheetId="5" hidden="1">'Ex-7-6'!$C$13</definedName>
    <definedName name="solver_lhs4" localSheetId="4" hidden="1">'Ex-7-5'!$C$11</definedName>
    <definedName name="solver_lhs4" localSheetId="5" hidden="1">'Ex-7-6'!$C$13</definedName>
    <definedName name="solver_lin" localSheetId="0" hidden="1">2</definedName>
    <definedName name="solver_mip" localSheetId="0" hidden="1">2147483647</definedName>
    <definedName name="solver_mip" localSheetId="1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ni" localSheetId="0" hidden="1">30</definedName>
    <definedName name="solver_mni" localSheetId="1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rt" localSheetId="0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1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3" hidden="1">0.075</definedName>
    <definedName name="solver_mrt" localSheetId="4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5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0" hidden="1">2</definedName>
    <definedName name="solver_msl" localSheetId="1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neg" localSheetId="0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od" localSheetId="0" hidden="1">2147483647</definedName>
    <definedName name="solver_nod" localSheetId="1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um" localSheetId="0" hidden="1">2</definedName>
    <definedName name="solver_num" localSheetId="1" hidden="1">3</definedName>
    <definedName name="solver_num" localSheetId="2" hidden="1">0</definedName>
    <definedName name="solver_num" localSheetId="3" hidden="1">1</definedName>
    <definedName name="solver_num" localSheetId="4" hidden="1">2</definedName>
    <definedName name="solver_num" localSheetId="5" hidden="1">2</definedName>
    <definedName name="solver_nwt" localSheetId="0" hidden="1">1</definedName>
    <definedName name="solver_nwt" localSheetId="1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opt" localSheetId="0" hidden="1">'Ex-7-1'!$B$13</definedName>
    <definedName name="solver_opt" localSheetId="1" hidden="1">'Ex-7-2'!$B$13</definedName>
    <definedName name="solver_opt" localSheetId="2" hidden="1">'Ex-7-3'!#REF!</definedName>
    <definedName name="solver_opt" localSheetId="3" hidden="1">'Ex-7-4'!$L$3</definedName>
    <definedName name="solver_opt" localSheetId="4" hidden="1">'Ex-7-5'!$B$27</definedName>
    <definedName name="solver_opt" localSheetId="5" hidden="1">'Ex-7-6'!$D$28</definedName>
    <definedName name="solver_pre" localSheetId="0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1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3" hidden="1">0.000001</definedName>
    <definedName name="solver_pre" localSheetId="4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5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0" hidden="1">1</definedName>
    <definedName name="solver_rbv" localSheetId="1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el1" localSheetId="0" hidden="1">3</definedName>
    <definedName name="solver_rel1" localSheetId="1" hidden="1">3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2" localSheetId="0" hidden="1">3</definedName>
    <definedName name="solver_rel2" localSheetId="1" hidden="1">1</definedName>
    <definedName name="solver_rel2" localSheetId="4" hidden="1">1</definedName>
    <definedName name="solver_rel2" localSheetId="5" hidden="1">1</definedName>
    <definedName name="solver_rel3" localSheetId="1" hidden="1">3</definedName>
    <definedName name="solver_rel3" localSheetId="4" hidden="1">3</definedName>
    <definedName name="solver_rel3" localSheetId="5" hidden="1">3</definedName>
    <definedName name="solver_rel4" localSheetId="4" hidden="1">3</definedName>
    <definedName name="solver_rel4" localSheetId="5" hidden="1">3</definedName>
    <definedName name="solver_rhs1" localSheetId="0" hidden="1">0</definedName>
    <definedName name="solver_rhs1" localSheetId="1" hidden="1">0</definedName>
    <definedName name="solver_rhs1" localSheetId="3" hidden="1">'Ex-7-4'!$L$5</definedName>
    <definedName name="solver_rhs1" localSheetId="4" hidden="1">'Ex-7-5'!$B$14</definedName>
    <definedName name="solver_rhs1" localSheetId="5" hidden="1">'Ex-7-6'!$B$21</definedName>
    <definedName name="solver_rhs2" localSheetId="0" hidden="1">0</definedName>
    <definedName name="solver_rhs2" localSheetId="1" hidden="1">'Ex-7-2'!$B$15</definedName>
    <definedName name="solver_rhs2" localSheetId="4" hidden="1">'Ex-7-5'!$C$14</definedName>
    <definedName name="solver_rhs2" localSheetId="5" hidden="1">'Ex-7-6'!$C$21</definedName>
    <definedName name="solver_rhs3" localSheetId="1" hidden="1">0</definedName>
    <definedName name="solver_rhs3" localSheetId="4" hidden="1">0</definedName>
    <definedName name="solver_rhs3" localSheetId="5" hidden="1">0</definedName>
    <definedName name="solver_rhs4" localSheetId="4" hidden="1">0</definedName>
    <definedName name="solver_rhs4" localSheetId="5" hidden="1">0</definedName>
    <definedName name="solver_rlx" localSheetId="0" hidden="1">2</definedName>
    <definedName name="solver_rlx" localSheetId="1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sd" localSheetId="0" hidden="1">0</definedName>
    <definedName name="solver_rsd" localSheetId="1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scl" localSheetId="0" hidden="1">1</definedName>
    <definedName name="solver_scl" localSheetId="1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ho" localSheetId="0" hidden="1">2</definedName>
    <definedName name="solver_sho" localSheetId="1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sz" localSheetId="0" hidden="1">100</definedName>
    <definedName name="solver_ssz" localSheetId="1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tim" localSheetId="0" hidden="1">2147483647</definedName>
    <definedName name="solver_tim" localSheetId="1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ol" localSheetId="0" hidden="1">0.01</definedName>
    <definedName name="solver_tol" localSheetId="1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typ" localSheetId="4" hidden="1">1</definedName>
    <definedName name="solver_typ" localSheetId="5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er" localSheetId="0" hidden="1">2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18" l="1"/>
  <c r="B27" i="21"/>
  <c r="B26" i="21"/>
  <c r="H11" i="24" l="1"/>
  <c r="G11" i="24"/>
  <c r="H10" i="24"/>
  <c r="G10" i="24"/>
  <c r="G7" i="24"/>
  <c r="H6" i="24"/>
  <c r="G6" i="24"/>
  <c r="I6" i="24" s="1"/>
  <c r="H5" i="24"/>
  <c r="G5" i="24"/>
  <c r="I11" i="24"/>
  <c r="H12" i="24"/>
  <c r="I10" i="24"/>
  <c r="I5" i="24"/>
  <c r="H7" i="24" l="1"/>
  <c r="I7" i="24" s="1"/>
  <c r="G12" i="24"/>
  <c r="I12" i="24" s="1"/>
  <c r="C29" i="24"/>
  <c r="B29" i="24"/>
  <c r="C28" i="24"/>
  <c r="B28" i="24"/>
  <c r="D28" i="24"/>
  <c r="C14" i="24"/>
  <c r="B14" i="24"/>
  <c r="C12" i="24"/>
  <c r="B12" i="24"/>
  <c r="C11" i="24" l="1"/>
  <c r="C13" i="24"/>
  <c r="B13" i="24"/>
  <c r="B11" i="24"/>
  <c r="D29" i="24" l="1"/>
  <c r="F13" i="20"/>
  <c r="I12" i="23" l="1"/>
  <c r="F12" i="23"/>
  <c r="C8" i="23"/>
  <c r="C12" i="23" s="1"/>
  <c r="L3" i="23" l="1"/>
  <c r="L6" i="23" s="1"/>
  <c r="L4" i="23"/>
  <c r="C11" i="21"/>
  <c r="H11" i="21" s="1"/>
  <c r="B11" i="21"/>
  <c r="H10" i="21"/>
  <c r="G10" i="21"/>
  <c r="C10" i="21"/>
  <c r="H6" i="21" s="1"/>
  <c r="B10" i="21"/>
  <c r="G5" i="21"/>
  <c r="B82" i="20"/>
  <c r="D82" i="20" s="1"/>
  <c r="B81" i="20"/>
  <c r="D81" i="20" s="1"/>
  <c r="B80" i="20"/>
  <c r="D80" i="20" s="1"/>
  <c r="B79" i="20"/>
  <c r="D79" i="20" s="1"/>
  <c r="B78" i="20"/>
  <c r="D78" i="20" s="1"/>
  <c r="B77" i="20"/>
  <c r="B76" i="20"/>
  <c r="D76" i="20" s="1"/>
  <c r="B75" i="20"/>
  <c r="C75" i="20" s="1"/>
  <c r="B74" i="20"/>
  <c r="C74" i="20" s="1"/>
  <c r="B73" i="20"/>
  <c r="D73" i="20" s="1"/>
  <c r="F73" i="20" s="1"/>
  <c r="C72" i="20"/>
  <c r="B72" i="20"/>
  <c r="D72" i="20" s="1"/>
  <c r="B71" i="20"/>
  <c r="B70" i="20"/>
  <c r="D70" i="20" s="1"/>
  <c r="B69" i="20"/>
  <c r="C69" i="20" s="1"/>
  <c r="B68" i="20"/>
  <c r="C68" i="20" s="1"/>
  <c r="B67" i="20"/>
  <c r="D67" i="20" s="1"/>
  <c r="B66" i="20"/>
  <c r="D66" i="20" s="1"/>
  <c r="B65" i="20"/>
  <c r="B64" i="20"/>
  <c r="D64" i="20" s="1"/>
  <c r="B63" i="20"/>
  <c r="C63" i="20" s="1"/>
  <c r="B62" i="20"/>
  <c r="C62" i="20" s="1"/>
  <c r="B61" i="20"/>
  <c r="D61" i="20" s="1"/>
  <c r="B60" i="20"/>
  <c r="D60" i="20" s="1"/>
  <c r="B59" i="20"/>
  <c r="B58" i="20"/>
  <c r="D58" i="20" s="1"/>
  <c r="B57" i="20"/>
  <c r="C57" i="20" s="1"/>
  <c r="B56" i="20"/>
  <c r="D56" i="20" s="1"/>
  <c r="B55" i="20"/>
  <c r="D55" i="20" s="1"/>
  <c r="B54" i="20"/>
  <c r="D54" i="20" s="1"/>
  <c r="B53" i="20"/>
  <c r="D53" i="20" s="1"/>
  <c r="B52" i="20"/>
  <c r="B51" i="20"/>
  <c r="C51" i="20" s="1"/>
  <c r="B50" i="20"/>
  <c r="C50" i="20" s="1"/>
  <c r="B49" i="20"/>
  <c r="D49" i="20" s="1"/>
  <c r="B48" i="20"/>
  <c r="C48" i="20" s="1"/>
  <c r="B47" i="20"/>
  <c r="D47" i="20" s="1"/>
  <c r="B46" i="20"/>
  <c r="B45" i="20"/>
  <c r="C45" i="20" s="1"/>
  <c r="D44" i="20"/>
  <c r="B44" i="20"/>
  <c r="C44" i="20" s="1"/>
  <c r="B43" i="20"/>
  <c r="D43" i="20" s="1"/>
  <c r="B42" i="20"/>
  <c r="D42" i="20" s="1"/>
  <c r="B41" i="20"/>
  <c r="D41" i="20" s="1"/>
  <c r="B40" i="20"/>
  <c r="B39" i="20"/>
  <c r="C39" i="20" s="1"/>
  <c r="B38" i="20"/>
  <c r="D38" i="20" s="1"/>
  <c r="B37" i="20"/>
  <c r="D37" i="20" s="1"/>
  <c r="B36" i="20"/>
  <c r="D36" i="20" s="1"/>
  <c r="B35" i="20"/>
  <c r="D35" i="20" s="1"/>
  <c r="B34" i="20"/>
  <c r="B33" i="20"/>
  <c r="C33" i="20" s="1"/>
  <c r="B32" i="20"/>
  <c r="D32" i="20" s="1"/>
  <c r="B31" i="20"/>
  <c r="C31" i="20" s="1"/>
  <c r="B30" i="20"/>
  <c r="C30" i="20" s="1"/>
  <c r="B29" i="20"/>
  <c r="D29" i="20" s="1"/>
  <c r="B28" i="20"/>
  <c r="B27" i="20"/>
  <c r="C27" i="20" s="1"/>
  <c r="B26" i="20"/>
  <c r="D26" i="20" s="1"/>
  <c r="B25" i="20"/>
  <c r="D25" i="20" s="1"/>
  <c r="B24" i="20"/>
  <c r="D24" i="20" s="1"/>
  <c r="B23" i="20"/>
  <c r="D23" i="20" s="1"/>
  <c r="B22" i="20"/>
  <c r="B21" i="20"/>
  <c r="C21" i="20" s="1"/>
  <c r="B20" i="20"/>
  <c r="C20" i="20" s="1"/>
  <c r="B19" i="20"/>
  <c r="D19" i="20" s="1"/>
  <c r="B18" i="20"/>
  <c r="C18" i="20" s="1"/>
  <c r="B17" i="20"/>
  <c r="D17" i="20" s="1"/>
  <c r="B16" i="20"/>
  <c r="B15" i="20"/>
  <c r="C15" i="20" s="1"/>
  <c r="B14" i="20"/>
  <c r="D14" i="20" s="1"/>
  <c r="B13" i="20"/>
  <c r="D13" i="20" s="1"/>
  <c r="B12" i="20"/>
  <c r="B9" i="19"/>
  <c r="B13" i="19" s="1"/>
  <c r="B9" i="18"/>
  <c r="B28" i="21" l="1"/>
  <c r="H12" i="21"/>
  <c r="I10" i="21"/>
  <c r="H5" i="21"/>
  <c r="I5" i="21" s="1"/>
  <c r="G6" i="21"/>
  <c r="I6" i="21" s="1"/>
  <c r="F24" i="20"/>
  <c r="F14" i="20"/>
  <c r="D50" i="20"/>
  <c r="F50" i="20" s="1"/>
  <c r="D69" i="20"/>
  <c r="F70" i="20" s="1"/>
  <c r="D20" i="20"/>
  <c r="F44" i="20"/>
  <c r="E51" i="20"/>
  <c r="C56" i="20"/>
  <c r="F61" i="20"/>
  <c r="D74" i="20"/>
  <c r="F74" i="20" s="1"/>
  <c r="C67" i="20"/>
  <c r="D27" i="20"/>
  <c r="E68" i="20"/>
  <c r="E15" i="20"/>
  <c r="F38" i="20"/>
  <c r="D15" i="20"/>
  <c r="C38" i="20"/>
  <c r="E39" i="20" s="1"/>
  <c r="F56" i="20"/>
  <c r="C19" i="20"/>
  <c r="E19" i="20" s="1"/>
  <c r="F36" i="20"/>
  <c r="E45" i="20"/>
  <c r="D62" i="20"/>
  <c r="F62" i="20" s="1"/>
  <c r="C73" i="20"/>
  <c r="E74" i="20" s="1"/>
  <c r="C78" i="20"/>
  <c r="D21" i="20"/>
  <c r="F21" i="20" s="1"/>
  <c r="C26" i="20"/>
  <c r="C43" i="20"/>
  <c r="E43" i="20" s="1"/>
  <c r="D45" i="20"/>
  <c r="F45" i="20" s="1"/>
  <c r="C49" i="20"/>
  <c r="E49" i="20" s="1"/>
  <c r="D51" i="20"/>
  <c r="F51" i="20" s="1"/>
  <c r="C55" i="20"/>
  <c r="D75" i="20"/>
  <c r="C14" i="20"/>
  <c r="D30" i="20"/>
  <c r="F30" i="20" s="1"/>
  <c r="D33" i="20"/>
  <c r="F33" i="20" s="1"/>
  <c r="C37" i="20"/>
  <c r="D39" i="20"/>
  <c r="F39" i="20" s="1"/>
  <c r="D57" i="20"/>
  <c r="F57" i="20" s="1"/>
  <c r="C61" i="20"/>
  <c r="E62" i="20" s="1"/>
  <c r="E63" i="20"/>
  <c r="C66" i="20"/>
  <c r="E67" i="20" s="1"/>
  <c r="D68" i="20"/>
  <c r="F68" i="20" s="1"/>
  <c r="C79" i="20"/>
  <c r="F81" i="20"/>
  <c r="C17" i="20"/>
  <c r="E18" i="20" s="1"/>
  <c r="E27" i="20"/>
  <c r="D63" i="20"/>
  <c r="F63" i="20" s="1"/>
  <c r="F27" i="20"/>
  <c r="F58" i="20"/>
  <c r="E69" i="20"/>
  <c r="C32" i="20"/>
  <c r="E32" i="20" s="1"/>
  <c r="F54" i="20"/>
  <c r="C80" i="20"/>
  <c r="D48" i="20"/>
  <c r="F48" i="20" s="1"/>
  <c r="F42" i="20"/>
  <c r="E21" i="20"/>
  <c r="E75" i="20"/>
  <c r="E57" i="20"/>
  <c r="G11" i="21"/>
  <c r="I11" i="21" s="1"/>
  <c r="F25" i="20"/>
  <c r="E31" i="20"/>
  <c r="F29" i="20"/>
  <c r="F26" i="20"/>
  <c r="D12" i="20"/>
  <c r="C12" i="20"/>
  <c r="D46" i="20"/>
  <c r="F46" i="20" s="1"/>
  <c r="C46" i="20"/>
  <c r="E46" i="20" s="1"/>
  <c r="C36" i="20"/>
  <c r="C54" i="20"/>
  <c r="C71" i="20"/>
  <c r="E72" i="20" s="1"/>
  <c r="D71" i="20"/>
  <c r="F71" i="20" s="1"/>
  <c r="C13" i="20"/>
  <c r="E13" i="20" s="1"/>
  <c r="D16" i="20"/>
  <c r="C16" i="20"/>
  <c r="E16" i="20" s="1"/>
  <c r="C29" i="20"/>
  <c r="E30" i="20" s="1"/>
  <c r="D34" i="20"/>
  <c r="C34" i="20"/>
  <c r="E34" i="20" s="1"/>
  <c r="E50" i="20"/>
  <c r="D31" i="20"/>
  <c r="C42" i="20"/>
  <c r="C47" i="20"/>
  <c r="E55" i="20"/>
  <c r="C59" i="20"/>
  <c r="E59" i="20" s="1"/>
  <c r="D59" i="20"/>
  <c r="F59" i="20" s="1"/>
  <c r="D18" i="20"/>
  <c r="F18" i="20" s="1"/>
  <c r="C23" i="20"/>
  <c r="C25" i="20"/>
  <c r="D28" i="20"/>
  <c r="C28" i="20"/>
  <c r="E28" i="20" s="1"/>
  <c r="F35" i="20"/>
  <c r="D40" i="20"/>
  <c r="F40" i="20" s="1"/>
  <c r="C40" i="20"/>
  <c r="E40" i="20" s="1"/>
  <c r="F55" i="20"/>
  <c r="F67" i="20"/>
  <c r="F78" i="20"/>
  <c r="C35" i="20"/>
  <c r="F37" i="20"/>
  <c r="C53" i="20"/>
  <c r="C60" i="20"/>
  <c r="C65" i="20"/>
  <c r="D65" i="20"/>
  <c r="F65" i="20" s="1"/>
  <c r="D22" i="20"/>
  <c r="F23" i="20" s="1"/>
  <c r="C22" i="20"/>
  <c r="E22" i="20" s="1"/>
  <c r="E44" i="20"/>
  <c r="C24" i="20"/>
  <c r="C41" i="20"/>
  <c r="F15" i="20"/>
  <c r="F20" i="20"/>
  <c r="F43" i="20"/>
  <c r="D52" i="20"/>
  <c r="F52" i="20" s="1"/>
  <c r="C52" i="20"/>
  <c r="E52" i="20" s="1"/>
  <c r="F79" i="20"/>
  <c r="F80" i="20"/>
  <c r="F49" i="20"/>
  <c r="C77" i="20"/>
  <c r="D77" i="20"/>
  <c r="F77" i="20" s="1"/>
  <c r="F82" i="20"/>
  <c r="C58" i="20"/>
  <c r="E58" i="20" s="1"/>
  <c r="C64" i="20"/>
  <c r="E64" i="20" s="1"/>
  <c r="C70" i="20"/>
  <c r="E70" i="20" s="1"/>
  <c r="C76" i="20"/>
  <c r="E76" i="20" s="1"/>
  <c r="C82" i="20"/>
  <c r="C81" i="20"/>
  <c r="E81" i="20" s="1"/>
  <c r="H7" i="21" l="1"/>
  <c r="G7" i="21"/>
  <c r="E23" i="20"/>
  <c r="F69" i="20"/>
  <c r="E73" i="20"/>
  <c r="E47" i="20"/>
  <c r="F75" i="20"/>
  <c r="E65" i="20"/>
  <c r="E79" i="20"/>
  <c r="E33" i="20"/>
  <c r="F28" i="20"/>
  <c r="E80" i="20"/>
  <c r="F76" i="20"/>
  <c r="E38" i="20"/>
  <c r="E56" i="20"/>
  <c r="E35" i="20"/>
  <c r="E20" i="20"/>
  <c r="F34" i="20"/>
  <c r="F60" i="20"/>
  <c r="E77" i="20"/>
  <c r="F22" i="20"/>
  <c r="E14" i="20"/>
  <c r="E82" i="20"/>
  <c r="F41" i="20"/>
  <c r="F31" i="20"/>
  <c r="F64" i="20"/>
  <c r="G12" i="21"/>
  <c r="I12" i="21" s="1"/>
  <c r="F32" i="20"/>
  <c r="E66" i="20"/>
  <c r="E60" i="20"/>
  <c r="E41" i="20"/>
  <c r="E78" i="20"/>
  <c r="E53" i="20"/>
  <c r="E42" i="20"/>
  <c r="E71" i="20"/>
  <c r="F72" i="20"/>
  <c r="E24" i="20"/>
  <c r="F53" i="20"/>
  <c r="E25" i="20"/>
  <c r="E29" i="20"/>
  <c r="E54" i="20"/>
  <c r="E26" i="20"/>
  <c r="E36" i="20"/>
  <c r="E37" i="20"/>
  <c r="F66" i="20"/>
  <c r="F17" i="20"/>
  <c r="F16" i="20"/>
  <c r="F19" i="20"/>
  <c r="E61" i="20"/>
  <c r="E17" i="20"/>
  <c r="F47" i="20"/>
  <c r="E48" i="20"/>
  <c r="I7" i="21" l="1"/>
</calcChain>
</file>

<file path=xl/sharedStrings.xml><?xml version="1.0" encoding="utf-8"?>
<sst xmlns="http://schemas.openxmlformats.org/spreadsheetml/2006/main" count="147" uniqueCount="66">
  <si>
    <t>d(p)</t>
  </si>
  <si>
    <t>d(p) - base</t>
  </si>
  <si>
    <t>d(p) - real</t>
  </si>
  <si>
    <t>切片</t>
    <rPh sb="0" eb="2">
      <t>セッペn</t>
    </rPh>
    <phoneticPr fontId="7"/>
  </si>
  <si>
    <t>傾き</t>
    <rPh sb="0" eb="1">
      <t>カタムキ</t>
    </rPh>
    <phoneticPr fontId="7"/>
  </si>
  <si>
    <t>価格</t>
    <rPh sb="0" eb="2">
      <t>カカク</t>
    </rPh>
    <phoneticPr fontId="7"/>
  </si>
  <si>
    <t>変動費用</t>
    <rPh sb="0" eb="2">
      <t>ヘンドウ</t>
    </rPh>
    <rPh sb="2" eb="4">
      <t>ヒヨウ</t>
    </rPh>
    <phoneticPr fontId="7"/>
  </si>
  <si>
    <t>変動費用</t>
    <rPh sb="0" eb="4">
      <t>ヘンドウ</t>
    </rPh>
    <phoneticPr fontId="7"/>
  </si>
  <si>
    <t>固定費用</t>
    <rPh sb="0" eb="4">
      <t>コテイ</t>
    </rPh>
    <phoneticPr fontId="7"/>
  </si>
  <si>
    <t>Z (総利益)</t>
    <rPh sb="3" eb="6">
      <t xml:space="preserve">ソウリエキ </t>
    </rPh>
    <phoneticPr fontId="7"/>
  </si>
  <si>
    <t>容量制約のある最適化問題</t>
    <rPh sb="9" eb="10">
      <t>k</t>
    </rPh>
    <rPh sb="10" eb="12">
      <t>モンダイ</t>
    </rPh>
    <phoneticPr fontId="7"/>
  </si>
  <si>
    <t>固定費</t>
    <rPh sb="0" eb="3">
      <t>コテイ</t>
    </rPh>
    <phoneticPr fontId="7"/>
  </si>
  <si>
    <t>Z (総利益)</t>
    <rPh sb="3" eb="6">
      <t>ソウリ</t>
    </rPh>
    <phoneticPr fontId="7"/>
  </si>
  <si>
    <t>供給総量</t>
    <rPh sb="0" eb="4">
      <t>キョウキュウ</t>
    </rPh>
    <phoneticPr fontId="7"/>
  </si>
  <si>
    <t>変動費</t>
    <rPh sb="0" eb="3">
      <t>ヘンドウ</t>
    </rPh>
    <phoneticPr fontId="7"/>
  </si>
  <si>
    <t>供給総量 (d(p))</t>
    <rPh sb="0" eb="4">
      <t>キョウキュウソウ</t>
    </rPh>
    <phoneticPr fontId="7"/>
  </si>
  <si>
    <t>品切れ価格</t>
    <rPh sb="0" eb="2">
      <t>シナギレ</t>
    </rPh>
    <phoneticPr fontId="7"/>
  </si>
  <si>
    <t>収益</t>
    <rPh sb="0" eb="2">
      <t>シュウエキ</t>
    </rPh>
    <phoneticPr fontId="7"/>
  </si>
  <si>
    <t>利益</t>
    <rPh sb="0" eb="2">
      <t>リエキ</t>
    </rPh>
    <phoneticPr fontId="7"/>
  </si>
  <si>
    <t>限界収益</t>
    <rPh sb="0" eb="4">
      <t>ゲンカイ</t>
    </rPh>
    <phoneticPr fontId="7"/>
  </si>
  <si>
    <t>限界機会費用</t>
    <rPh sb="0" eb="6">
      <t>ゲンカイク</t>
    </rPh>
    <phoneticPr fontId="7"/>
  </si>
  <si>
    <t>すべて</t>
    <phoneticPr fontId="7"/>
  </si>
  <si>
    <t>変動費</t>
    <rPh sb="0" eb="2">
      <t>ヘンドウ</t>
    </rPh>
    <rPh sb="2" eb="3">
      <t>h</t>
    </rPh>
    <phoneticPr fontId="7"/>
  </si>
  <si>
    <t>d(p)</t>
    <phoneticPr fontId="7"/>
  </si>
  <si>
    <t>学生</t>
    <rPh sb="0" eb="2">
      <t>ガクセイ</t>
    </rPh>
    <phoneticPr fontId="7"/>
  </si>
  <si>
    <t>一般客</t>
    <rPh sb="0" eb="3">
      <t>イッパn</t>
    </rPh>
    <phoneticPr fontId="7"/>
  </si>
  <si>
    <t>最適化</t>
    <rPh sb="0" eb="3">
      <t>サイテキ</t>
    </rPh>
    <phoneticPr fontId="7"/>
  </si>
  <si>
    <t>線型価格反応関数</t>
    <rPh sb="0" eb="8">
      <t>センケイ</t>
    </rPh>
    <phoneticPr fontId="7"/>
  </si>
  <si>
    <t>平日</t>
    <rPh sb="0" eb="2">
      <t>ヘイジテゥ</t>
    </rPh>
    <phoneticPr fontId="7"/>
  </si>
  <si>
    <t>週末</t>
    <rPh sb="0" eb="2">
      <t>シュウマテゥ</t>
    </rPh>
    <phoneticPr fontId="7"/>
  </si>
  <si>
    <t>需要量:</t>
    <rPh sb="0" eb="3">
      <t>ジュヨウ</t>
    </rPh>
    <phoneticPr fontId="7"/>
  </si>
  <si>
    <t>最適化モデル</t>
    <rPh sb="0" eb="3">
      <t>サイテキ</t>
    </rPh>
    <phoneticPr fontId="7"/>
  </si>
  <si>
    <t>費用:</t>
    <rPh sb="0" eb="2">
      <t>ヒヨウ</t>
    </rPh>
    <phoneticPr fontId="7"/>
  </si>
  <si>
    <t>制約:</t>
    <rPh sb="0" eb="2">
      <t>セイヤク</t>
    </rPh>
    <phoneticPr fontId="7"/>
  </si>
  <si>
    <t>決定変数:</t>
    <rPh sb="0" eb="4">
      <t>ケッテイ</t>
    </rPh>
    <phoneticPr fontId="7"/>
  </si>
  <si>
    <t>d(p) - 需要シフトなし</t>
    <rPh sb="7" eb="9">
      <t>ジュヨウ</t>
    </rPh>
    <phoneticPr fontId="7"/>
  </si>
  <si>
    <t>需要シフト</t>
    <rPh sb="0" eb="2">
      <t>ジュヨウ</t>
    </rPh>
    <phoneticPr fontId="7"/>
  </si>
  <si>
    <t xml:space="preserve">価格（需要シフトなし） </t>
    <rPh sb="0" eb="2">
      <t>カカク</t>
    </rPh>
    <rPh sb="3" eb="5">
      <t>ジュヨウ</t>
    </rPh>
    <phoneticPr fontId="7"/>
  </si>
  <si>
    <t>価格（需要シフトあり）</t>
    <rPh sb="0" eb="2">
      <t>カカク</t>
    </rPh>
    <rPh sb="2" eb="3">
      <t>（</t>
    </rPh>
    <rPh sb="3" eb="4">
      <t>ジュヨウ</t>
    </rPh>
    <phoneticPr fontId="7"/>
  </si>
  <si>
    <t>目的関数</t>
    <rPh sb="0" eb="4">
      <t>モクテキ</t>
    </rPh>
    <phoneticPr fontId="7"/>
  </si>
  <si>
    <t>利益（需要シフトなし）</t>
    <rPh sb="0" eb="2">
      <t>リエキ</t>
    </rPh>
    <rPh sb="3" eb="5">
      <t>ジュヨウ</t>
    </rPh>
    <phoneticPr fontId="7"/>
  </si>
  <si>
    <t>利益（需要シフトあり）</t>
    <rPh sb="0" eb="1">
      <t>リエキ</t>
    </rPh>
    <rPh sb="3" eb="4">
      <t>ジュヨウ</t>
    </rPh>
    <phoneticPr fontId="7"/>
  </si>
  <si>
    <t>合計</t>
    <rPh sb="0" eb="2">
      <t>ゴウケイ</t>
    </rPh>
    <phoneticPr fontId="7"/>
  </si>
  <si>
    <t>最適化の結果</t>
    <rPh sb="0" eb="3">
      <t>サイテキ</t>
    </rPh>
    <phoneticPr fontId="7"/>
  </si>
  <si>
    <t>需要シフトなし</t>
    <rPh sb="0" eb="2">
      <t>ジュヨウ</t>
    </rPh>
    <phoneticPr fontId="7"/>
  </si>
  <si>
    <t>平均</t>
    <rPh sb="0" eb="2">
      <t>ヘイキn</t>
    </rPh>
    <phoneticPr fontId="7"/>
  </si>
  <si>
    <t>需要シフトあり</t>
    <rPh sb="0" eb="1">
      <t>ジュヨウ</t>
    </rPh>
    <phoneticPr fontId="7"/>
  </si>
  <si>
    <t>価格</t>
    <rPh sb="0" eb="1">
      <t>カカク</t>
    </rPh>
    <phoneticPr fontId="7"/>
  </si>
  <si>
    <t>利益</t>
    <rPh sb="0" eb="1">
      <t>リエキ</t>
    </rPh>
    <phoneticPr fontId="7"/>
  </si>
  <si>
    <t>最適化モデルのパラメータ</t>
    <rPh sb="0" eb="3">
      <t>サイテキ</t>
    </rPh>
    <phoneticPr fontId="7"/>
  </si>
  <si>
    <t>変動費</t>
    <rPh sb="0" eb="1">
      <t>ヘンドウ</t>
    </rPh>
    <phoneticPr fontId="7"/>
  </si>
  <si>
    <t>決定変数</t>
    <rPh sb="0" eb="4">
      <t>ケッテイ</t>
    </rPh>
    <phoneticPr fontId="7"/>
  </si>
  <si>
    <t>単一価格</t>
    <rPh sb="0" eb="4">
      <t>タンイ</t>
    </rPh>
    <phoneticPr fontId="7"/>
  </si>
  <si>
    <t>平日価格</t>
    <rPh sb="0" eb="4">
      <t>ヘイジテゥ</t>
    </rPh>
    <phoneticPr fontId="7"/>
  </si>
  <si>
    <t>週末価格</t>
    <rPh sb="0" eb="4">
      <t>シュウマテゥ</t>
    </rPh>
    <phoneticPr fontId="7"/>
  </si>
  <si>
    <t>目的関数 - 単一価格</t>
    <rPh sb="0" eb="4">
      <t>モクテキ</t>
    </rPh>
    <rPh sb="7" eb="9">
      <t>タンイ</t>
    </rPh>
    <rPh sb="9" eb="11">
      <t>カカク</t>
    </rPh>
    <phoneticPr fontId="7"/>
  </si>
  <si>
    <t>d(p) - 単一価格</t>
    <rPh sb="7" eb="9">
      <t>タンイ</t>
    </rPh>
    <rPh sb="9" eb="11">
      <t>カカク</t>
    </rPh>
    <phoneticPr fontId="7"/>
  </si>
  <si>
    <t>目的変数の変化率</t>
    <rPh sb="0" eb="4">
      <t>モクテキ</t>
    </rPh>
    <phoneticPr fontId="7"/>
  </si>
  <si>
    <t>単一価格</t>
    <rPh sb="0" eb="4">
      <t>タンイテゥ</t>
    </rPh>
    <phoneticPr fontId="7"/>
  </si>
  <si>
    <t>変動制価格</t>
    <rPh sb="0" eb="5">
      <t>ヘンドウ</t>
    </rPh>
    <phoneticPr fontId="7"/>
  </si>
  <si>
    <t>d(p) - 変動制価格</t>
    <rPh sb="7" eb="9">
      <t>ヘンドウ</t>
    </rPh>
    <rPh sb="9" eb="10">
      <t>セイ</t>
    </rPh>
    <rPh sb="10" eb="12">
      <t>カカク</t>
    </rPh>
    <phoneticPr fontId="7"/>
  </si>
  <si>
    <t>目的関数 - 変動制価格</t>
    <phoneticPr fontId="7"/>
  </si>
  <si>
    <t>総利益 Z</t>
    <rPh sb="0" eb="3">
      <t>ソウリ</t>
    </rPh>
    <phoneticPr fontId="7"/>
  </si>
  <si>
    <t>総需要量 d(p)</t>
    <rPh sb="0" eb="3">
      <t>ソウジュヨウ</t>
    </rPh>
    <rPh sb="3" eb="4">
      <t>リョウ</t>
    </rPh>
    <phoneticPr fontId="7"/>
  </si>
  <si>
    <t>差</t>
    <rPh sb="0" eb="1">
      <t xml:space="preserve">サ </t>
    </rPh>
    <phoneticPr fontId="7"/>
  </si>
  <si>
    <t>最適化の基礎: 線形価格反応関数</t>
    <rPh sb="0" eb="3">
      <t>サイテキ</t>
    </rPh>
    <rPh sb="8" eb="10">
      <t>センケイ</t>
    </rPh>
    <rPh sb="10" eb="16">
      <t>カカク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</si>
</sst>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76" formatCode="_-* #,##0.00_-;\-* #,##0.00_-;_-* &quot;-&quot;??_-;_-@_-"/>
    <numFmt numFmtId="177" formatCode="_(&quot;$&quot;* #,##0.00_);_(&quot;$&quot;* \(#,##0.00\);_(&quot;$&quot;* &quot;-&quot;??_);_(@_)"/>
    <numFmt numFmtId="178" formatCode="0.0000"/>
    <numFmt numFmtId="179" formatCode="0.0"/>
    <numFmt numFmtId="180" formatCode="_-* #,##0_-;\-* #,##0_-;_-* &quot;-&quot;??_-;_-@_-"/>
  </numFmts>
  <fonts count="8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b/>
      <sz val="11"/>
      <color theme="1"/>
      <name val="游ゴシック"/>
      <family val="2"/>
      <scheme val="minor"/>
    </font>
    <font>
      <b/>
      <sz val="12"/>
      <color theme="1"/>
      <name val="游ゴシック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游ゴシック"/>
      <family val="2"/>
      <scheme val="minor"/>
    </font>
    <font>
      <b/>
      <i/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17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6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0" fontId="4" fillId="0" borderId="0" xfId="0" applyFont="1"/>
    <xf numFmtId="179" fontId="0" fillId="0" borderId="1" xfId="0" applyNumberFormat="1" applyBorder="1"/>
    <xf numFmtId="2" fontId="0" fillId="0" borderId="1" xfId="0" applyNumberFormat="1" applyBorder="1"/>
    <xf numFmtId="2" fontId="0" fillId="0" borderId="0" xfId="0" applyNumberFormat="1"/>
    <xf numFmtId="179" fontId="0" fillId="0" borderId="0" xfId="0" applyNumberFormat="1"/>
    <xf numFmtId="0" fontId="0" fillId="2" borderId="0" xfId="0" applyFill="1"/>
    <xf numFmtId="2" fontId="0" fillId="2" borderId="0" xfId="0" applyNumberFormat="1" applyFill="1"/>
    <xf numFmtId="2" fontId="4" fillId="0" borderId="0" xfId="0" applyNumberFormat="1" applyFont="1"/>
    <xf numFmtId="10" fontId="0" fillId="0" borderId="1" xfId="2" applyNumberFormat="1" applyFont="1" applyBorder="1"/>
    <xf numFmtId="178" fontId="0" fillId="0" borderId="0" xfId="0" applyNumberFormat="1"/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2" borderId="1" xfId="0" applyNumberFormat="1" applyFill="1" applyBorder="1"/>
    <xf numFmtId="10" fontId="0" fillId="2" borderId="1" xfId="2" applyNumberFormat="1" applyFont="1" applyFill="1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/>
    <xf numFmtId="0" fontId="5" fillId="0" borderId="1" xfId="0" applyFont="1" applyBorder="1"/>
    <xf numFmtId="0" fontId="6" fillId="0" borderId="1" xfId="0" applyFont="1" applyBorder="1"/>
    <xf numFmtId="1" fontId="5" fillId="2" borderId="1" xfId="0" applyNumberFormat="1" applyFont="1" applyFill="1" applyBorder="1"/>
    <xf numFmtId="1" fontId="0" fillId="2" borderId="1" xfId="0" applyNumberFormat="1" applyFill="1" applyBorder="1"/>
    <xf numFmtId="2" fontId="5" fillId="0" borderId="1" xfId="0" applyNumberFormat="1" applyFont="1" applyBorder="1"/>
    <xf numFmtId="180" fontId="0" fillId="0" borderId="1" xfId="4" applyNumberFormat="1" applyFont="1" applyBorder="1"/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5">
    <cellStyle name="Comma 2" xfId="3" xr:uid="{5322AC2F-D02F-4CD5-BDA8-0ABB779F7B7E}"/>
    <cellStyle name="Currency 2" xfId="1" xr:uid="{6E2DF8BE-1D1C-4834-8934-74F04FA78499}"/>
    <cellStyle name="パーセント" xfId="2" builtinId="5"/>
    <cellStyle name="桁区切り [0.00]" xfId="4" builtinId="3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コーヒーの例における限界機会費用(MOC)</a:t>
            </a:r>
            <a:r>
              <a:rPr lang="en-US" baseline="0"/>
              <a:t>と総利益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'Ex-7-3'!$F$11</c:f>
              <c:strCache>
                <c:ptCount val="1"/>
                <c:pt idx="0">
                  <c:v>限界機会費用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'Ex-7-3'!$A$13:$A$82</c:f>
              <c:numCache>
                <c:formatCode>General</c:formatCode>
                <c:ptCount val="70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  <c:pt idx="25">
                  <c:v>76</c:v>
                </c:pt>
                <c:pt idx="26">
                  <c:v>77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82</c:v>
                </c:pt>
                <c:pt idx="32">
                  <c:v>83</c:v>
                </c:pt>
                <c:pt idx="33">
                  <c:v>84</c:v>
                </c:pt>
                <c:pt idx="34">
                  <c:v>85</c:v>
                </c:pt>
                <c:pt idx="35">
                  <c:v>86</c:v>
                </c:pt>
                <c:pt idx="36">
                  <c:v>87</c:v>
                </c:pt>
                <c:pt idx="37">
                  <c:v>88</c:v>
                </c:pt>
                <c:pt idx="38">
                  <c:v>89</c:v>
                </c:pt>
                <c:pt idx="39">
                  <c:v>90</c:v>
                </c:pt>
                <c:pt idx="40">
                  <c:v>91</c:v>
                </c:pt>
                <c:pt idx="41">
                  <c:v>92</c:v>
                </c:pt>
                <c:pt idx="42">
                  <c:v>93</c:v>
                </c:pt>
                <c:pt idx="43">
                  <c:v>94</c:v>
                </c:pt>
                <c:pt idx="44">
                  <c:v>95</c:v>
                </c:pt>
                <c:pt idx="45">
                  <c:v>96</c:v>
                </c:pt>
                <c:pt idx="46">
                  <c:v>97</c:v>
                </c:pt>
                <c:pt idx="47">
                  <c:v>98</c:v>
                </c:pt>
                <c:pt idx="48">
                  <c:v>99</c:v>
                </c:pt>
                <c:pt idx="49">
                  <c:v>100</c:v>
                </c:pt>
                <c:pt idx="50">
                  <c:v>101</c:v>
                </c:pt>
                <c:pt idx="51">
                  <c:v>102</c:v>
                </c:pt>
                <c:pt idx="52">
                  <c:v>103</c:v>
                </c:pt>
                <c:pt idx="53">
                  <c:v>104</c:v>
                </c:pt>
                <c:pt idx="54">
                  <c:v>105</c:v>
                </c:pt>
                <c:pt idx="55">
                  <c:v>106</c:v>
                </c:pt>
                <c:pt idx="56">
                  <c:v>107</c:v>
                </c:pt>
                <c:pt idx="57">
                  <c:v>108</c:v>
                </c:pt>
                <c:pt idx="58">
                  <c:v>109</c:v>
                </c:pt>
                <c:pt idx="59">
                  <c:v>110</c:v>
                </c:pt>
                <c:pt idx="60">
                  <c:v>111</c:v>
                </c:pt>
                <c:pt idx="61">
                  <c:v>112</c:v>
                </c:pt>
                <c:pt idx="62">
                  <c:v>113</c:v>
                </c:pt>
                <c:pt idx="63">
                  <c:v>114</c:v>
                </c:pt>
                <c:pt idx="64">
                  <c:v>115</c:v>
                </c:pt>
                <c:pt idx="65">
                  <c:v>116</c:v>
                </c:pt>
                <c:pt idx="66">
                  <c:v>117</c:v>
                </c:pt>
                <c:pt idx="67">
                  <c:v>118</c:v>
                </c:pt>
                <c:pt idx="68">
                  <c:v>119</c:v>
                </c:pt>
                <c:pt idx="69">
                  <c:v>120</c:v>
                </c:pt>
              </c:numCache>
            </c:numRef>
          </c:cat>
          <c:val>
            <c:numRef>
              <c:f>'Ex-7-3'!$F$13:$F$82</c:f>
              <c:numCache>
                <c:formatCode>0.00</c:formatCode>
                <c:ptCount val="70"/>
                <c:pt idx="0">
                  <c:v>12.649999999999977</c:v>
                </c:pt>
                <c:pt idx="1">
                  <c:v>12.450000000000159</c:v>
                </c:pt>
                <c:pt idx="2">
                  <c:v>12.249999999999773</c:v>
                </c:pt>
                <c:pt idx="3">
                  <c:v>12.050000000000182</c:v>
                </c:pt>
                <c:pt idx="4">
                  <c:v>11.849999999999909</c:v>
                </c:pt>
                <c:pt idx="5">
                  <c:v>11.649999999999864</c:v>
                </c:pt>
                <c:pt idx="6">
                  <c:v>11.450000000000273</c:v>
                </c:pt>
                <c:pt idx="7">
                  <c:v>11.249999999999773</c:v>
                </c:pt>
                <c:pt idx="8">
                  <c:v>11.050000000000182</c:v>
                </c:pt>
                <c:pt idx="9">
                  <c:v>10.849999999999909</c:v>
                </c:pt>
                <c:pt idx="10">
                  <c:v>10.649999999999864</c:v>
                </c:pt>
                <c:pt idx="11">
                  <c:v>10.450000000000273</c:v>
                </c:pt>
                <c:pt idx="12">
                  <c:v>10.249999999999773</c:v>
                </c:pt>
                <c:pt idx="13">
                  <c:v>10.050000000000182</c:v>
                </c:pt>
                <c:pt idx="14">
                  <c:v>9.8499999999999091</c:v>
                </c:pt>
                <c:pt idx="15">
                  <c:v>9.6499999999998636</c:v>
                </c:pt>
                <c:pt idx="16">
                  <c:v>9.4500000000002728</c:v>
                </c:pt>
                <c:pt idx="17">
                  <c:v>9.2499999999997726</c:v>
                </c:pt>
                <c:pt idx="18">
                  <c:v>9.0500000000001819</c:v>
                </c:pt>
                <c:pt idx="19">
                  <c:v>8.8499999999999091</c:v>
                </c:pt>
                <c:pt idx="20">
                  <c:v>8.6499999999998636</c:v>
                </c:pt>
                <c:pt idx="21">
                  <c:v>8.4500000000002728</c:v>
                </c:pt>
                <c:pt idx="22">
                  <c:v>8.2499999999997726</c:v>
                </c:pt>
                <c:pt idx="23">
                  <c:v>8.0500000000001819</c:v>
                </c:pt>
                <c:pt idx="24">
                  <c:v>7.8499999999999091</c:v>
                </c:pt>
                <c:pt idx="25">
                  <c:v>7.6499999999998636</c:v>
                </c:pt>
                <c:pt idx="26">
                  <c:v>7.4500000000002728</c:v>
                </c:pt>
                <c:pt idx="27">
                  <c:v>7.2499999999997726</c:v>
                </c:pt>
                <c:pt idx="28">
                  <c:v>7.0500000000001819</c:v>
                </c:pt>
                <c:pt idx="29">
                  <c:v>6.8499999999999091</c:v>
                </c:pt>
                <c:pt idx="30">
                  <c:v>6.6499999999998636</c:v>
                </c:pt>
                <c:pt idx="31">
                  <c:v>6.4500000000002728</c:v>
                </c:pt>
                <c:pt idx="32">
                  <c:v>6.2499999999997726</c:v>
                </c:pt>
                <c:pt idx="33">
                  <c:v>6.0500000000001819</c:v>
                </c:pt>
                <c:pt idx="34">
                  <c:v>5.8499999999999091</c:v>
                </c:pt>
                <c:pt idx="35">
                  <c:v>5.6499999999998636</c:v>
                </c:pt>
                <c:pt idx="36">
                  <c:v>5.4500000000002728</c:v>
                </c:pt>
                <c:pt idx="37">
                  <c:v>5.2499999999997726</c:v>
                </c:pt>
                <c:pt idx="38">
                  <c:v>5.0500000000001819</c:v>
                </c:pt>
                <c:pt idx="39">
                  <c:v>4.8499999999999091</c:v>
                </c:pt>
                <c:pt idx="40">
                  <c:v>4.6500000000000909</c:v>
                </c:pt>
                <c:pt idx="41">
                  <c:v>4.4500000000000455</c:v>
                </c:pt>
                <c:pt idx="42">
                  <c:v>4.2499999999997726</c:v>
                </c:pt>
                <c:pt idx="43">
                  <c:v>4.0499999999999545</c:v>
                </c:pt>
                <c:pt idx="44">
                  <c:v>3.8500000000001364</c:v>
                </c:pt>
                <c:pt idx="45">
                  <c:v>3.6500000000000909</c:v>
                </c:pt>
                <c:pt idx="46">
                  <c:v>3.4500000000000455</c:v>
                </c:pt>
                <c:pt idx="47">
                  <c:v>3.2499999999997726</c:v>
                </c:pt>
                <c:pt idx="48">
                  <c:v>3.0499999999999545</c:v>
                </c:pt>
                <c:pt idx="49">
                  <c:v>2.8500000000001364</c:v>
                </c:pt>
                <c:pt idx="50">
                  <c:v>2.6500000000000909</c:v>
                </c:pt>
                <c:pt idx="51">
                  <c:v>2.4500000000000455</c:v>
                </c:pt>
                <c:pt idx="52">
                  <c:v>2.2499999999997726</c:v>
                </c:pt>
                <c:pt idx="53">
                  <c:v>2.0499999999999545</c:v>
                </c:pt>
                <c:pt idx="54">
                  <c:v>1.8500000000001364</c:v>
                </c:pt>
                <c:pt idx="55">
                  <c:v>1.6500000000000909</c:v>
                </c:pt>
                <c:pt idx="56">
                  <c:v>1.4500000000000455</c:v>
                </c:pt>
                <c:pt idx="57">
                  <c:v>1.2499999999997726</c:v>
                </c:pt>
                <c:pt idx="58">
                  <c:v>1.0499999999999545</c:v>
                </c:pt>
                <c:pt idx="59">
                  <c:v>0.85000000000013642</c:v>
                </c:pt>
                <c:pt idx="60">
                  <c:v>0.65000000000009095</c:v>
                </c:pt>
                <c:pt idx="61">
                  <c:v>0.45000000000004547</c:v>
                </c:pt>
                <c:pt idx="62">
                  <c:v>0.24999999999977263</c:v>
                </c:pt>
                <c:pt idx="63">
                  <c:v>4.9999999999954525E-2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23-42BB-A0C3-B4E721053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338112"/>
        <c:axId val="578338768"/>
      </c:lineChart>
      <c:lineChart>
        <c:grouping val="standard"/>
        <c:varyColors val="0"/>
        <c:ser>
          <c:idx val="1"/>
          <c:order val="1"/>
          <c:tx>
            <c:strRef>
              <c:f>'Ex-7-3'!$D$11</c:f>
              <c:strCache>
                <c:ptCount val="1"/>
                <c:pt idx="0">
                  <c:v>利益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'Ex-7-3'!$D$13:$D$82</c:f>
              <c:numCache>
                <c:formatCode>0.00</c:formatCode>
                <c:ptCount val="70"/>
                <c:pt idx="0">
                  <c:v>900.15</c:v>
                </c:pt>
                <c:pt idx="1">
                  <c:v>912.60000000000014</c:v>
                </c:pt>
                <c:pt idx="2">
                  <c:v>924.84999999999991</c:v>
                </c:pt>
                <c:pt idx="3">
                  <c:v>936.90000000000009</c:v>
                </c:pt>
                <c:pt idx="4">
                  <c:v>948.75</c:v>
                </c:pt>
                <c:pt idx="5">
                  <c:v>960.39999999999986</c:v>
                </c:pt>
                <c:pt idx="6">
                  <c:v>971.85000000000014</c:v>
                </c:pt>
                <c:pt idx="7">
                  <c:v>983.09999999999991</c:v>
                </c:pt>
                <c:pt idx="8">
                  <c:v>994.15000000000009</c:v>
                </c:pt>
                <c:pt idx="9">
                  <c:v>1005</c:v>
                </c:pt>
                <c:pt idx="10">
                  <c:v>1015.6499999999999</c:v>
                </c:pt>
                <c:pt idx="11">
                  <c:v>1026.1000000000001</c:v>
                </c:pt>
                <c:pt idx="12">
                  <c:v>1036.3499999999999</c:v>
                </c:pt>
                <c:pt idx="13">
                  <c:v>1046.4000000000001</c:v>
                </c:pt>
                <c:pt idx="14">
                  <c:v>1056.25</c:v>
                </c:pt>
                <c:pt idx="15">
                  <c:v>1065.8999999999999</c:v>
                </c:pt>
                <c:pt idx="16">
                  <c:v>1075.3500000000001</c:v>
                </c:pt>
                <c:pt idx="17">
                  <c:v>1084.5999999999999</c:v>
                </c:pt>
                <c:pt idx="18">
                  <c:v>1093.6500000000001</c:v>
                </c:pt>
                <c:pt idx="19">
                  <c:v>1102.5</c:v>
                </c:pt>
                <c:pt idx="20">
                  <c:v>1111.1499999999999</c:v>
                </c:pt>
                <c:pt idx="21">
                  <c:v>1119.6000000000001</c:v>
                </c:pt>
                <c:pt idx="22">
                  <c:v>1127.8499999999999</c:v>
                </c:pt>
                <c:pt idx="23">
                  <c:v>1135.9000000000001</c:v>
                </c:pt>
                <c:pt idx="24">
                  <c:v>1143.75</c:v>
                </c:pt>
                <c:pt idx="25">
                  <c:v>1151.3999999999999</c:v>
                </c:pt>
                <c:pt idx="26">
                  <c:v>1158.8500000000001</c:v>
                </c:pt>
                <c:pt idx="27">
                  <c:v>1166.0999999999999</c:v>
                </c:pt>
                <c:pt idx="28">
                  <c:v>1173.1500000000001</c:v>
                </c:pt>
                <c:pt idx="29">
                  <c:v>1180</c:v>
                </c:pt>
                <c:pt idx="30">
                  <c:v>1186.6499999999999</c:v>
                </c:pt>
                <c:pt idx="31">
                  <c:v>1193.1000000000001</c:v>
                </c:pt>
                <c:pt idx="32">
                  <c:v>1199.3499999999999</c:v>
                </c:pt>
                <c:pt idx="33">
                  <c:v>1205.4000000000001</c:v>
                </c:pt>
                <c:pt idx="34">
                  <c:v>1211.25</c:v>
                </c:pt>
                <c:pt idx="35">
                  <c:v>1216.8999999999999</c:v>
                </c:pt>
                <c:pt idx="36">
                  <c:v>1222.3500000000001</c:v>
                </c:pt>
                <c:pt idx="37">
                  <c:v>1227.5999999999999</c:v>
                </c:pt>
                <c:pt idx="38">
                  <c:v>1232.6500000000001</c:v>
                </c:pt>
                <c:pt idx="39">
                  <c:v>1237.5</c:v>
                </c:pt>
                <c:pt idx="40">
                  <c:v>1242.1500000000001</c:v>
                </c:pt>
                <c:pt idx="41">
                  <c:v>1246.6000000000001</c:v>
                </c:pt>
                <c:pt idx="42">
                  <c:v>1250.8499999999999</c:v>
                </c:pt>
                <c:pt idx="43">
                  <c:v>1254.8999999999999</c:v>
                </c:pt>
                <c:pt idx="44">
                  <c:v>1258.75</c:v>
                </c:pt>
                <c:pt idx="45">
                  <c:v>1262.4000000000001</c:v>
                </c:pt>
                <c:pt idx="46">
                  <c:v>1265.8500000000001</c:v>
                </c:pt>
                <c:pt idx="47">
                  <c:v>1269.0999999999999</c:v>
                </c:pt>
                <c:pt idx="48">
                  <c:v>1272.1499999999999</c:v>
                </c:pt>
                <c:pt idx="49">
                  <c:v>1275</c:v>
                </c:pt>
                <c:pt idx="50">
                  <c:v>1277.6500000000001</c:v>
                </c:pt>
                <c:pt idx="51">
                  <c:v>1280.1000000000001</c:v>
                </c:pt>
                <c:pt idx="52">
                  <c:v>1282.3499999999999</c:v>
                </c:pt>
                <c:pt idx="53">
                  <c:v>1284.3999999999999</c:v>
                </c:pt>
                <c:pt idx="54">
                  <c:v>1286.25</c:v>
                </c:pt>
                <c:pt idx="55">
                  <c:v>1287.9000000000001</c:v>
                </c:pt>
                <c:pt idx="56">
                  <c:v>1289.3500000000001</c:v>
                </c:pt>
                <c:pt idx="57">
                  <c:v>1290.5999999999999</c:v>
                </c:pt>
                <c:pt idx="58">
                  <c:v>1291.6499999999999</c:v>
                </c:pt>
                <c:pt idx="59">
                  <c:v>1292.5</c:v>
                </c:pt>
                <c:pt idx="60">
                  <c:v>1293.1500000000001</c:v>
                </c:pt>
                <c:pt idx="61">
                  <c:v>1293.6000000000001</c:v>
                </c:pt>
                <c:pt idx="62">
                  <c:v>1293.8499999999999</c:v>
                </c:pt>
                <c:pt idx="63">
                  <c:v>1293.8999999999999</c:v>
                </c:pt>
                <c:pt idx="64">
                  <c:v>1293.75</c:v>
                </c:pt>
                <c:pt idx="65">
                  <c:v>1293.4000000000001</c:v>
                </c:pt>
                <c:pt idx="66">
                  <c:v>1292.8500000000001</c:v>
                </c:pt>
                <c:pt idx="67">
                  <c:v>1292.0999999999999</c:v>
                </c:pt>
                <c:pt idx="68">
                  <c:v>1291.1499999999999</c:v>
                </c:pt>
                <c:pt idx="69">
                  <c:v>1290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23-42BB-A0C3-B4E721053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159680"/>
        <c:axId val="579165912"/>
      </c:lineChart>
      <c:catAx>
        <c:axId val="57833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供給総量/</a:t>
                </a:r>
                <a:r>
                  <a:rPr lang="en-US" baseline="0"/>
                  <a:t> 需要量 (d(p))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8338768"/>
        <c:crosses val="autoZero"/>
        <c:auto val="1"/>
        <c:lblAlgn val="ctr"/>
        <c:lblOffset val="100"/>
        <c:noMultiLvlLbl val="0"/>
      </c:catAx>
      <c:valAx>
        <c:axId val="57833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8338112"/>
        <c:crosses val="autoZero"/>
        <c:crossBetween val="between"/>
      </c:valAx>
      <c:valAx>
        <c:axId val="579165912"/>
        <c:scaling>
          <c:orientation val="minMax"/>
          <c:min val="8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利益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159680"/>
        <c:crosses val="max"/>
        <c:crossBetween val="between"/>
      </c:valAx>
      <c:catAx>
        <c:axId val="579159680"/>
        <c:scaling>
          <c:orientation val="minMax"/>
        </c:scaling>
        <c:delete val="1"/>
        <c:axPos val="b"/>
        <c:majorTickMark val="out"/>
        <c:minorTickMark val="none"/>
        <c:tickLblPos val="nextTo"/>
        <c:crossAx val="579165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0</xdr:row>
      <xdr:rowOff>133350</xdr:rowOff>
    </xdr:from>
    <xdr:to>
      <xdr:col>17</xdr:col>
      <xdr:colOff>466725</xdr:colOff>
      <xdr:row>25</xdr:row>
      <xdr:rowOff>0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3723D8BD-6C85-462E-A303-BB04A894A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45790-B3B5-4B9C-9120-88588E2CA1B4}">
  <dimension ref="A1:B23"/>
  <sheetViews>
    <sheetView tabSelected="1" workbookViewId="0">
      <selection activeCell="B16" sqref="B16"/>
    </sheetView>
  </sheetViews>
  <sheetFormatPr baseColWidth="10" defaultColWidth="8.83203125" defaultRowHeight="18"/>
  <cols>
    <col min="1" max="1" width="16.5" customWidth="1"/>
    <col min="2" max="2" width="14.83203125" customWidth="1"/>
  </cols>
  <sheetData>
    <row r="1" spans="1:2">
      <c r="A1" s="25" t="s">
        <v>65</v>
      </c>
      <c r="B1" s="26"/>
    </row>
    <row r="2" spans="1:2">
      <c r="A2" s="27"/>
      <c r="B2" s="28"/>
    </row>
    <row r="3" spans="1:2">
      <c r="A3" s="12"/>
      <c r="B3" s="12"/>
    </row>
    <row r="4" spans="1:2">
      <c r="A4" s="1" t="s">
        <v>3</v>
      </c>
      <c r="B4" s="3">
        <v>250</v>
      </c>
    </row>
    <row r="5" spans="1:2">
      <c r="A5" s="1" t="s">
        <v>4</v>
      </c>
      <c r="B5" s="3">
        <v>-10</v>
      </c>
    </row>
    <row r="6" spans="1:2">
      <c r="A6" s="1" t="s">
        <v>6</v>
      </c>
      <c r="B6" s="1">
        <v>2.25</v>
      </c>
    </row>
    <row r="9" spans="1:2">
      <c r="A9" s="1" t="s">
        <v>0</v>
      </c>
      <c r="B9" s="4">
        <f>B4+B5*B10</f>
        <v>113.75000053641557</v>
      </c>
    </row>
    <row r="10" spans="1:2">
      <c r="A10" s="1" t="s">
        <v>5</v>
      </c>
      <c r="B10" s="4">
        <v>13.624999946358443</v>
      </c>
    </row>
    <row r="11" spans="1:2">
      <c r="A11" s="1" t="s">
        <v>7</v>
      </c>
      <c r="B11" s="4">
        <v>2.25</v>
      </c>
    </row>
    <row r="12" spans="1:2">
      <c r="A12" s="1" t="s">
        <v>8</v>
      </c>
      <c r="B12" s="4">
        <v>0</v>
      </c>
    </row>
    <row r="13" spans="1:2">
      <c r="A13" s="1" t="s">
        <v>9</v>
      </c>
      <c r="B13" s="4">
        <f>(B10*B9)-(B11*B9)-B12</f>
        <v>1293.90625</v>
      </c>
    </row>
    <row r="16" spans="1:2">
      <c r="B16" s="5"/>
    </row>
    <row r="19" spans="2:2">
      <c r="B19" s="5"/>
    </row>
    <row r="23" spans="2:2">
      <c r="B23" s="11"/>
    </row>
  </sheetData>
  <mergeCells count="1">
    <mergeCell ref="A1:B2"/>
  </mergeCells>
  <phoneticPr fontId="7"/>
  <printOptions heading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03282-CF82-4197-9629-F77710A6D99E}">
  <dimension ref="A1:E20"/>
  <sheetViews>
    <sheetView workbookViewId="0">
      <selection sqref="A1:B2"/>
    </sheetView>
  </sheetViews>
  <sheetFormatPr baseColWidth="10" defaultColWidth="8.83203125" defaultRowHeight="18"/>
  <cols>
    <col min="1" max="1" width="14.6640625" customWidth="1"/>
    <col min="2" max="2" width="13.6640625" customWidth="1"/>
  </cols>
  <sheetData>
    <row r="1" spans="1:5">
      <c r="A1" s="25" t="s">
        <v>10</v>
      </c>
      <c r="B1" s="26"/>
    </row>
    <row r="2" spans="1:5">
      <c r="A2" s="27"/>
      <c r="B2" s="28"/>
    </row>
    <row r="3" spans="1:5">
      <c r="A3" s="13"/>
      <c r="B3" s="13"/>
    </row>
    <row r="4" spans="1:5">
      <c r="A4" s="1" t="s">
        <v>3</v>
      </c>
      <c r="B4" s="3">
        <v>250</v>
      </c>
    </row>
    <row r="5" spans="1:5">
      <c r="A5" s="1" t="s">
        <v>4</v>
      </c>
      <c r="B5" s="3">
        <v>-10</v>
      </c>
    </row>
    <row r="6" spans="1:5">
      <c r="A6" s="1" t="s">
        <v>7</v>
      </c>
      <c r="B6" s="1">
        <v>2.25</v>
      </c>
    </row>
    <row r="9" spans="1:5">
      <c r="A9" s="1" t="s">
        <v>0</v>
      </c>
      <c r="B9" s="4">
        <f>B4+B5*B10</f>
        <v>49.999999999999972</v>
      </c>
    </row>
    <row r="10" spans="1:5">
      <c r="A10" s="1" t="s">
        <v>5</v>
      </c>
      <c r="B10" s="4">
        <v>20.000000000000004</v>
      </c>
    </row>
    <row r="11" spans="1:5">
      <c r="A11" s="1" t="s">
        <v>7</v>
      </c>
      <c r="B11" s="4">
        <v>2.25</v>
      </c>
    </row>
    <row r="12" spans="1:5">
      <c r="A12" s="1" t="s">
        <v>11</v>
      </c>
      <c r="B12" s="4">
        <v>0</v>
      </c>
    </row>
    <row r="13" spans="1:5">
      <c r="A13" s="1" t="s">
        <v>12</v>
      </c>
      <c r="B13" s="4">
        <f>(B10*B9)-(B11*B9)-B12</f>
        <v>887.49999999999977</v>
      </c>
    </row>
    <row r="15" spans="1:5">
      <c r="A15" s="1" t="s">
        <v>13</v>
      </c>
      <c r="B15" s="4">
        <v>50</v>
      </c>
    </row>
    <row r="16" spans="1:5">
      <c r="E16" s="5"/>
    </row>
    <row r="20" spans="2:2">
      <c r="B20" s="5"/>
    </row>
  </sheetData>
  <mergeCells count="1">
    <mergeCell ref="A1:B2"/>
  </mergeCells>
  <phoneticPr fontId="7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38A8C-D92F-4D8C-B956-BD097BAB54DB}">
  <dimension ref="A2:L82"/>
  <sheetViews>
    <sheetView workbookViewId="0"/>
  </sheetViews>
  <sheetFormatPr baseColWidth="10" defaultColWidth="8.83203125" defaultRowHeight="18"/>
  <cols>
    <col min="1" max="1" width="14.1640625" bestFit="1" customWidth="1"/>
    <col min="2" max="2" width="12.33203125" bestFit="1" customWidth="1"/>
    <col min="3" max="6" width="10.6640625" customWidth="1"/>
  </cols>
  <sheetData>
    <row r="2" spans="1:8">
      <c r="B2" s="29" t="s">
        <v>0</v>
      </c>
      <c r="C2" s="29"/>
    </row>
    <row r="3" spans="1:8">
      <c r="B3" s="1" t="s">
        <v>3</v>
      </c>
      <c r="C3" s="3">
        <v>250</v>
      </c>
    </row>
    <row r="4" spans="1:8">
      <c r="B4" s="1" t="s">
        <v>4</v>
      </c>
      <c r="C4" s="3">
        <v>-10</v>
      </c>
    </row>
    <row r="5" spans="1:8">
      <c r="C5" s="6"/>
    </row>
    <row r="6" spans="1:8">
      <c r="B6" s="1" t="s">
        <v>14</v>
      </c>
      <c r="C6" s="1">
        <v>2.25</v>
      </c>
    </row>
    <row r="7" spans="1:8">
      <c r="B7" s="1" t="s">
        <v>11</v>
      </c>
      <c r="C7" s="1">
        <v>0</v>
      </c>
    </row>
    <row r="11" spans="1:8">
      <c r="A11" t="s">
        <v>15</v>
      </c>
      <c r="B11" t="s">
        <v>16</v>
      </c>
      <c r="C11" t="s">
        <v>17</v>
      </c>
      <c r="D11" t="s">
        <v>18</v>
      </c>
      <c r="E11" t="s">
        <v>19</v>
      </c>
      <c r="F11" t="s">
        <v>20</v>
      </c>
    </row>
    <row r="12" spans="1:8">
      <c r="A12">
        <v>50</v>
      </c>
      <c r="B12" s="5">
        <f>($C$3-A12)/ABS($C$4)</f>
        <v>20</v>
      </c>
      <c r="C12" s="5">
        <f>A12*B12</f>
        <v>1000</v>
      </c>
      <c r="D12" s="5">
        <f t="shared" ref="D12:D75" si="0">(A12*B12)-(A12*$C$6)</f>
        <v>887.5</v>
      </c>
      <c r="E12" s="5"/>
      <c r="F12" s="5"/>
    </row>
    <row r="13" spans="1:8">
      <c r="A13">
        <v>51</v>
      </c>
      <c r="B13" s="5">
        <f t="shared" ref="B13:B76" si="1">($C$3-A13)/ABS($C$4)</f>
        <v>19.899999999999999</v>
      </c>
      <c r="C13" s="5">
        <f>A13*B13</f>
        <v>1014.9</v>
      </c>
      <c r="D13" s="5">
        <f>(A13*B13)-(A13*$C$6)</f>
        <v>900.15</v>
      </c>
      <c r="E13" s="5">
        <f>C13-C12</f>
        <v>14.899999999999977</v>
      </c>
      <c r="F13" s="5">
        <f>MAXA((D13-D12),0)</f>
        <v>12.649999999999977</v>
      </c>
      <c r="G13" s="5"/>
      <c r="H13" s="5"/>
    </row>
    <row r="14" spans="1:8">
      <c r="A14">
        <v>52</v>
      </c>
      <c r="B14" s="5">
        <f t="shared" si="1"/>
        <v>19.8</v>
      </c>
      <c r="C14" s="5">
        <f t="shared" ref="C14:C77" si="2">A14*B14</f>
        <v>1029.6000000000001</v>
      </c>
      <c r="D14" s="5">
        <f t="shared" si="0"/>
        <v>912.60000000000014</v>
      </c>
      <c r="E14" s="5">
        <f t="shared" ref="E14:E77" si="3">C14-C13</f>
        <v>14.700000000000159</v>
      </c>
      <c r="F14" s="5">
        <f t="shared" ref="F14:F77" si="4">MAXA((D14-D13),0)</f>
        <v>12.450000000000159</v>
      </c>
      <c r="G14" s="5"/>
      <c r="H14" s="5"/>
    </row>
    <row r="15" spans="1:8">
      <c r="A15">
        <v>53</v>
      </c>
      <c r="B15" s="5">
        <f t="shared" si="1"/>
        <v>19.7</v>
      </c>
      <c r="C15" s="5">
        <f t="shared" si="2"/>
        <v>1044.0999999999999</v>
      </c>
      <c r="D15" s="5">
        <f t="shared" si="0"/>
        <v>924.84999999999991</v>
      </c>
      <c r="E15" s="5">
        <f t="shared" si="3"/>
        <v>14.499999999999773</v>
      </c>
      <c r="F15" s="5">
        <f t="shared" si="4"/>
        <v>12.249999999999773</v>
      </c>
      <c r="G15" s="5"/>
      <c r="H15" s="5"/>
    </row>
    <row r="16" spans="1:8">
      <c r="A16">
        <v>54</v>
      </c>
      <c r="B16" s="5">
        <f t="shared" si="1"/>
        <v>19.600000000000001</v>
      </c>
      <c r="C16" s="5">
        <f t="shared" si="2"/>
        <v>1058.4000000000001</v>
      </c>
      <c r="D16" s="5">
        <f t="shared" si="0"/>
        <v>936.90000000000009</v>
      </c>
      <c r="E16" s="5">
        <f t="shared" si="3"/>
        <v>14.300000000000182</v>
      </c>
      <c r="F16" s="5">
        <f t="shared" si="4"/>
        <v>12.050000000000182</v>
      </c>
      <c r="G16" s="5"/>
      <c r="H16" s="5"/>
    </row>
    <row r="17" spans="1:8">
      <c r="A17">
        <v>55</v>
      </c>
      <c r="B17" s="5">
        <f t="shared" si="1"/>
        <v>19.5</v>
      </c>
      <c r="C17" s="5">
        <f t="shared" si="2"/>
        <v>1072.5</v>
      </c>
      <c r="D17" s="5">
        <f t="shared" si="0"/>
        <v>948.75</v>
      </c>
      <c r="E17" s="5">
        <f t="shared" si="3"/>
        <v>14.099999999999909</v>
      </c>
      <c r="F17" s="5">
        <f t="shared" si="4"/>
        <v>11.849999999999909</v>
      </c>
      <c r="G17" s="5"/>
      <c r="H17" s="5"/>
    </row>
    <row r="18" spans="1:8">
      <c r="A18">
        <v>56</v>
      </c>
      <c r="B18" s="5">
        <f t="shared" si="1"/>
        <v>19.399999999999999</v>
      </c>
      <c r="C18" s="5">
        <f t="shared" si="2"/>
        <v>1086.3999999999999</v>
      </c>
      <c r="D18" s="5">
        <f t="shared" si="0"/>
        <v>960.39999999999986</v>
      </c>
      <c r="E18" s="5">
        <f t="shared" si="3"/>
        <v>13.899999999999864</v>
      </c>
      <c r="F18" s="5">
        <f t="shared" si="4"/>
        <v>11.649999999999864</v>
      </c>
      <c r="G18" s="5"/>
      <c r="H18" s="5"/>
    </row>
    <row r="19" spans="1:8">
      <c r="A19">
        <v>57</v>
      </c>
      <c r="B19" s="5">
        <f t="shared" si="1"/>
        <v>19.3</v>
      </c>
      <c r="C19" s="5">
        <f t="shared" si="2"/>
        <v>1100.1000000000001</v>
      </c>
      <c r="D19" s="5">
        <f t="shared" si="0"/>
        <v>971.85000000000014</v>
      </c>
      <c r="E19" s="5">
        <f t="shared" si="3"/>
        <v>13.700000000000273</v>
      </c>
      <c r="F19" s="5">
        <f t="shared" si="4"/>
        <v>11.450000000000273</v>
      </c>
      <c r="G19" s="5"/>
      <c r="H19" s="5"/>
    </row>
    <row r="20" spans="1:8">
      <c r="A20">
        <v>58</v>
      </c>
      <c r="B20" s="5">
        <f t="shared" si="1"/>
        <v>19.2</v>
      </c>
      <c r="C20" s="5">
        <f t="shared" si="2"/>
        <v>1113.5999999999999</v>
      </c>
      <c r="D20" s="5">
        <f t="shared" si="0"/>
        <v>983.09999999999991</v>
      </c>
      <c r="E20" s="5">
        <f t="shared" si="3"/>
        <v>13.499999999999773</v>
      </c>
      <c r="F20" s="5">
        <f t="shared" si="4"/>
        <v>11.249999999999773</v>
      </c>
      <c r="G20" s="5"/>
      <c r="H20" s="5"/>
    </row>
    <row r="21" spans="1:8">
      <c r="A21">
        <v>59</v>
      </c>
      <c r="B21" s="5">
        <f t="shared" si="1"/>
        <v>19.100000000000001</v>
      </c>
      <c r="C21" s="5">
        <f t="shared" si="2"/>
        <v>1126.9000000000001</v>
      </c>
      <c r="D21" s="5">
        <f t="shared" si="0"/>
        <v>994.15000000000009</v>
      </c>
      <c r="E21" s="5">
        <f t="shared" si="3"/>
        <v>13.300000000000182</v>
      </c>
      <c r="F21" s="5">
        <f t="shared" si="4"/>
        <v>11.050000000000182</v>
      </c>
      <c r="G21" s="5"/>
      <c r="H21" s="5"/>
    </row>
    <row r="22" spans="1:8">
      <c r="A22">
        <v>60</v>
      </c>
      <c r="B22" s="5">
        <f t="shared" si="1"/>
        <v>19</v>
      </c>
      <c r="C22" s="5">
        <f t="shared" si="2"/>
        <v>1140</v>
      </c>
      <c r="D22" s="5">
        <f t="shared" si="0"/>
        <v>1005</v>
      </c>
      <c r="E22" s="5">
        <f t="shared" si="3"/>
        <v>13.099999999999909</v>
      </c>
      <c r="F22" s="5">
        <f t="shared" si="4"/>
        <v>10.849999999999909</v>
      </c>
      <c r="G22" s="5"/>
      <c r="H22" s="5"/>
    </row>
    <row r="23" spans="1:8">
      <c r="A23">
        <v>61</v>
      </c>
      <c r="B23" s="5">
        <f t="shared" si="1"/>
        <v>18.899999999999999</v>
      </c>
      <c r="C23" s="5">
        <f t="shared" si="2"/>
        <v>1152.8999999999999</v>
      </c>
      <c r="D23" s="5">
        <f t="shared" si="0"/>
        <v>1015.6499999999999</v>
      </c>
      <c r="E23" s="5">
        <f t="shared" si="3"/>
        <v>12.899999999999864</v>
      </c>
      <c r="F23" s="5">
        <f t="shared" si="4"/>
        <v>10.649999999999864</v>
      </c>
      <c r="G23" s="5"/>
      <c r="H23" s="5"/>
    </row>
    <row r="24" spans="1:8">
      <c r="A24">
        <v>62</v>
      </c>
      <c r="B24" s="5">
        <f t="shared" si="1"/>
        <v>18.8</v>
      </c>
      <c r="C24" s="5">
        <f t="shared" si="2"/>
        <v>1165.6000000000001</v>
      </c>
      <c r="D24" s="5">
        <f t="shared" si="0"/>
        <v>1026.1000000000001</v>
      </c>
      <c r="E24" s="5">
        <f t="shared" si="3"/>
        <v>12.700000000000273</v>
      </c>
      <c r="F24" s="5">
        <f t="shared" si="4"/>
        <v>10.450000000000273</v>
      </c>
      <c r="G24" s="5"/>
      <c r="H24" s="5"/>
    </row>
    <row r="25" spans="1:8">
      <c r="A25">
        <v>63</v>
      </c>
      <c r="B25" s="5">
        <f t="shared" si="1"/>
        <v>18.7</v>
      </c>
      <c r="C25" s="5">
        <f t="shared" si="2"/>
        <v>1178.0999999999999</v>
      </c>
      <c r="D25" s="5">
        <f t="shared" si="0"/>
        <v>1036.3499999999999</v>
      </c>
      <c r="E25" s="5">
        <f t="shared" si="3"/>
        <v>12.499999999999773</v>
      </c>
      <c r="F25" s="5">
        <f t="shared" si="4"/>
        <v>10.249999999999773</v>
      </c>
      <c r="G25" s="5"/>
      <c r="H25" s="5"/>
    </row>
    <row r="26" spans="1:8">
      <c r="A26">
        <v>64</v>
      </c>
      <c r="B26" s="5">
        <f t="shared" si="1"/>
        <v>18.600000000000001</v>
      </c>
      <c r="C26" s="5">
        <f t="shared" si="2"/>
        <v>1190.4000000000001</v>
      </c>
      <c r="D26" s="5">
        <f t="shared" si="0"/>
        <v>1046.4000000000001</v>
      </c>
      <c r="E26" s="5">
        <f t="shared" si="3"/>
        <v>12.300000000000182</v>
      </c>
      <c r="F26" s="5">
        <f t="shared" si="4"/>
        <v>10.050000000000182</v>
      </c>
      <c r="G26" s="5"/>
      <c r="H26" s="5"/>
    </row>
    <row r="27" spans="1:8">
      <c r="A27">
        <v>65</v>
      </c>
      <c r="B27" s="5">
        <f t="shared" si="1"/>
        <v>18.5</v>
      </c>
      <c r="C27" s="5">
        <f t="shared" si="2"/>
        <v>1202.5</v>
      </c>
      <c r="D27" s="5">
        <f t="shared" si="0"/>
        <v>1056.25</v>
      </c>
      <c r="E27" s="5">
        <f t="shared" si="3"/>
        <v>12.099999999999909</v>
      </c>
      <c r="F27" s="5">
        <f t="shared" si="4"/>
        <v>9.8499999999999091</v>
      </c>
      <c r="G27" s="5"/>
      <c r="H27" s="5"/>
    </row>
    <row r="28" spans="1:8">
      <c r="A28">
        <v>66</v>
      </c>
      <c r="B28" s="5">
        <f t="shared" si="1"/>
        <v>18.399999999999999</v>
      </c>
      <c r="C28" s="5">
        <f t="shared" si="2"/>
        <v>1214.3999999999999</v>
      </c>
      <c r="D28" s="5">
        <f t="shared" si="0"/>
        <v>1065.8999999999999</v>
      </c>
      <c r="E28" s="5">
        <f t="shared" si="3"/>
        <v>11.899999999999864</v>
      </c>
      <c r="F28" s="5">
        <f t="shared" si="4"/>
        <v>9.6499999999998636</v>
      </c>
      <c r="G28" s="5"/>
      <c r="H28" s="5"/>
    </row>
    <row r="29" spans="1:8">
      <c r="A29">
        <v>67</v>
      </c>
      <c r="B29" s="5">
        <f t="shared" si="1"/>
        <v>18.3</v>
      </c>
      <c r="C29" s="5">
        <f t="shared" si="2"/>
        <v>1226.1000000000001</v>
      </c>
      <c r="D29" s="5">
        <f t="shared" si="0"/>
        <v>1075.3500000000001</v>
      </c>
      <c r="E29" s="5">
        <f t="shared" si="3"/>
        <v>11.700000000000273</v>
      </c>
      <c r="F29" s="5">
        <f t="shared" si="4"/>
        <v>9.4500000000002728</v>
      </c>
      <c r="G29" s="5"/>
      <c r="H29" s="5"/>
    </row>
    <row r="30" spans="1:8">
      <c r="A30">
        <v>68</v>
      </c>
      <c r="B30" s="5">
        <f t="shared" si="1"/>
        <v>18.2</v>
      </c>
      <c r="C30" s="5">
        <f t="shared" si="2"/>
        <v>1237.5999999999999</v>
      </c>
      <c r="D30" s="5">
        <f t="shared" si="0"/>
        <v>1084.5999999999999</v>
      </c>
      <c r="E30" s="5">
        <f t="shared" si="3"/>
        <v>11.499999999999773</v>
      </c>
      <c r="F30" s="5">
        <f t="shared" si="4"/>
        <v>9.2499999999997726</v>
      </c>
      <c r="G30" s="5"/>
      <c r="H30" s="5"/>
    </row>
    <row r="31" spans="1:8">
      <c r="A31">
        <v>69</v>
      </c>
      <c r="B31" s="5">
        <f t="shared" si="1"/>
        <v>18.100000000000001</v>
      </c>
      <c r="C31" s="5">
        <f t="shared" si="2"/>
        <v>1248.9000000000001</v>
      </c>
      <c r="D31" s="5">
        <f t="shared" si="0"/>
        <v>1093.6500000000001</v>
      </c>
      <c r="E31" s="5">
        <f t="shared" si="3"/>
        <v>11.300000000000182</v>
      </c>
      <c r="F31" s="5">
        <f t="shared" si="4"/>
        <v>9.0500000000001819</v>
      </c>
      <c r="G31" s="5"/>
      <c r="H31" s="5"/>
    </row>
    <row r="32" spans="1:8">
      <c r="A32">
        <v>70</v>
      </c>
      <c r="B32" s="5">
        <f t="shared" si="1"/>
        <v>18</v>
      </c>
      <c r="C32" s="5">
        <f t="shared" si="2"/>
        <v>1260</v>
      </c>
      <c r="D32" s="5">
        <f t="shared" si="0"/>
        <v>1102.5</v>
      </c>
      <c r="E32" s="5">
        <f t="shared" si="3"/>
        <v>11.099999999999909</v>
      </c>
      <c r="F32" s="5">
        <f t="shared" si="4"/>
        <v>8.8499999999999091</v>
      </c>
      <c r="G32" s="5"/>
      <c r="H32" s="5"/>
    </row>
    <row r="33" spans="1:8">
      <c r="A33">
        <v>71</v>
      </c>
      <c r="B33" s="5">
        <f t="shared" si="1"/>
        <v>17.899999999999999</v>
      </c>
      <c r="C33" s="5">
        <f t="shared" si="2"/>
        <v>1270.8999999999999</v>
      </c>
      <c r="D33" s="5">
        <f t="shared" si="0"/>
        <v>1111.1499999999999</v>
      </c>
      <c r="E33" s="5">
        <f t="shared" si="3"/>
        <v>10.899999999999864</v>
      </c>
      <c r="F33" s="5">
        <f t="shared" si="4"/>
        <v>8.6499999999998636</v>
      </c>
      <c r="G33" s="5"/>
      <c r="H33" s="5"/>
    </row>
    <row r="34" spans="1:8">
      <c r="A34">
        <v>72</v>
      </c>
      <c r="B34" s="5">
        <f t="shared" si="1"/>
        <v>17.8</v>
      </c>
      <c r="C34" s="5">
        <f t="shared" si="2"/>
        <v>1281.6000000000001</v>
      </c>
      <c r="D34" s="5">
        <f t="shared" si="0"/>
        <v>1119.6000000000001</v>
      </c>
      <c r="E34" s="5">
        <f t="shared" si="3"/>
        <v>10.700000000000273</v>
      </c>
      <c r="F34" s="5">
        <f t="shared" si="4"/>
        <v>8.4500000000002728</v>
      </c>
      <c r="G34" s="5"/>
      <c r="H34" s="5"/>
    </row>
    <row r="35" spans="1:8">
      <c r="A35">
        <v>73</v>
      </c>
      <c r="B35" s="5">
        <f t="shared" si="1"/>
        <v>17.7</v>
      </c>
      <c r="C35" s="5">
        <f t="shared" si="2"/>
        <v>1292.0999999999999</v>
      </c>
      <c r="D35" s="5">
        <f t="shared" si="0"/>
        <v>1127.8499999999999</v>
      </c>
      <c r="E35" s="5">
        <f t="shared" si="3"/>
        <v>10.499999999999773</v>
      </c>
      <c r="F35" s="5">
        <f t="shared" si="4"/>
        <v>8.2499999999997726</v>
      </c>
      <c r="G35" s="5"/>
      <c r="H35" s="5"/>
    </row>
    <row r="36" spans="1:8">
      <c r="A36">
        <v>74</v>
      </c>
      <c r="B36" s="5">
        <f t="shared" si="1"/>
        <v>17.600000000000001</v>
      </c>
      <c r="C36" s="5">
        <f t="shared" si="2"/>
        <v>1302.4000000000001</v>
      </c>
      <c r="D36" s="5">
        <f t="shared" si="0"/>
        <v>1135.9000000000001</v>
      </c>
      <c r="E36" s="5">
        <f t="shared" si="3"/>
        <v>10.300000000000182</v>
      </c>
      <c r="F36" s="5">
        <f t="shared" si="4"/>
        <v>8.0500000000001819</v>
      </c>
      <c r="G36" s="5"/>
      <c r="H36" s="5"/>
    </row>
    <row r="37" spans="1:8">
      <c r="A37">
        <v>75</v>
      </c>
      <c r="B37" s="5">
        <f t="shared" si="1"/>
        <v>17.5</v>
      </c>
      <c r="C37" s="5">
        <f t="shared" si="2"/>
        <v>1312.5</v>
      </c>
      <c r="D37" s="5">
        <f t="shared" si="0"/>
        <v>1143.75</v>
      </c>
      <c r="E37" s="5">
        <f t="shared" si="3"/>
        <v>10.099999999999909</v>
      </c>
      <c r="F37" s="5">
        <f t="shared" si="4"/>
        <v>7.8499999999999091</v>
      </c>
      <c r="G37" s="5"/>
      <c r="H37" s="5"/>
    </row>
    <row r="38" spans="1:8">
      <c r="A38">
        <v>76</v>
      </c>
      <c r="B38" s="5">
        <f t="shared" si="1"/>
        <v>17.399999999999999</v>
      </c>
      <c r="C38" s="5">
        <f t="shared" si="2"/>
        <v>1322.3999999999999</v>
      </c>
      <c r="D38" s="5">
        <f t="shared" si="0"/>
        <v>1151.3999999999999</v>
      </c>
      <c r="E38" s="5">
        <f t="shared" si="3"/>
        <v>9.8999999999998636</v>
      </c>
      <c r="F38" s="5">
        <f t="shared" si="4"/>
        <v>7.6499999999998636</v>
      </c>
      <c r="G38" s="5"/>
      <c r="H38" s="5"/>
    </row>
    <row r="39" spans="1:8">
      <c r="A39">
        <v>77</v>
      </c>
      <c r="B39" s="5">
        <f t="shared" si="1"/>
        <v>17.3</v>
      </c>
      <c r="C39" s="5">
        <f t="shared" si="2"/>
        <v>1332.1000000000001</v>
      </c>
      <c r="D39" s="5">
        <f t="shared" si="0"/>
        <v>1158.8500000000001</v>
      </c>
      <c r="E39" s="5">
        <f t="shared" si="3"/>
        <v>9.7000000000002728</v>
      </c>
      <c r="F39" s="5">
        <f t="shared" si="4"/>
        <v>7.4500000000002728</v>
      </c>
      <c r="G39" s="5"/>
      <c r="H39" s="5"/>
    </row>
    <row r="40" spans="1:8">
      <c r="A40">
        <v>78</v>
      </c>
      <c r="B40" s="5">
        <f t="shared" si="1"/>
        <v>17.2</v>
      </c>
      <c r="C40" s="5">
        <f t="shared" si="2"/>
        <v>1341.6</v>
      </c>
      <c r="D40" s="5">
        <f t="shared" si="0"/>
        <v>1166.0999999999999</v>
      </c>
      <c r="E40" s="5">
        <f t="shared" si="3"/>
        <v>9.4999999999997726</v>
      </c>
      <c r="F40" s="5">
        <f t="shared" si="4"/>
        <v>7.2499999999997726</v>
      </c>
      <c r="G40" s="5"/>
      <c r="H40" s="5"/>
    </row>
    <row r="41" spans="1:8">
      <c r="A41">
        <v>79</v>
      </c>
      <c r="B41" s="5">
        <f t="shared" si="1"/>
        <v>17.100000000000001</v>
      </c>
      <c r="C41" s="5">
        <f t="shared" si="2"/>
        <v>1350.9</v>
      </c>
      <c r="D41" s="5">
        <f t="shared" si="0"/>
        <v>1173.1500000000001</v>
      </c>
      <c r="E41" s="5">
        <f t="shared" si="3"/>
        <v>9.3000000000001819</v>
      </c>
      <c r="F41" s="5">
        <f t="shared" si="4"/>
        <v>7.0500000000001819</v>
      </c>
      <c r="G41" s="5"/>
      <c r="H41" s="5"/>
    </row>
    <row r="42" spans="1:8">
      <c r="A42">
        <v>80</v>
      </c>
      <c r="B42" s="5">
        <f t="shared" si="1"/>
        <v>17</v>
      </c>
      <c r="C42" s="5">
        <f t="shared" si="2"/>
        <v>1360</v>
      </c>
      <c r="D42" s="5">
        <f t="shared" si="0"/>
        <v>1180</v>
      </c>
      <c r="E42" s="5">
        <f t="shared" si="3"/>
        <v>9.0999999999999091</v>
      </c>
      <c r="F42" s="5">
        <f t="shared" si="4"/>
        <v>6.8499999999999091</v>
      </c>
      <c r="G42" s="5"/>
      <c r="H42" s="5"/>
    </row>
    <row r="43" spans="1:8">
      <c r="A43">
        <v>81</v>
      </c>
      <c r="B43" s="5">
        <f t="shared" si="1"/>
        <v>16.899999999999999</v>
      </c>
      <c r="C43" s="5">
        <f t="shared" si="2"/>
        <v>1368.8999999999999</v>
      </c>
      <c r="D43" s="5">
        <f t="shared" si="0"/>
        <v>1186.6499999999999</v>
      </c>
      <c r="E43" s="5">
        <f t="shared" si="3"/>
        <v>8.8999999999998636</v>
      </c>
      <c r="F43" s="5">
        <f t="shared" si="4"/>
        <v>6.6499999999998636</v>
      </c>
      <c r="G43" s="5"/>
      <c r="H43" s="5"/>
    </row>
    <row r="44" spans="1:8">
      <c r="A44">
        <v>82</v>
      </c>
      <c r="B44" s="5">
        <f t="shared" si="1"/>
        <v>16.8</v>
      </c>
      <c r="C44" s="5">
        <f t="shared" si="2"/>
        <v>1377.6000000000001</v>
      </c>
      <c r="D44" s="5">
        <f t="shared" si="0"/>
        <v>1193.1000000000001</v>
      </c>
      <c r="E44" s="5">
        <f t="shared" si="3"/>
        <v>8.7000000000002728</v>
      </c>
      <c r="F44" s="5">
        <f t="shared" si="4"/>
        <v>6.4500000000002728</v>
      </c>
      <c r="G44" s="5"/>
      <c r="H44" s="5"/>
    </row>
    <row r="45" spans="1:8">
      <c r="A45">
        <v>83</v>
      </c>
      <c r="B45" s="5">
        <f t="shared" si="1"/>
        <v>16.7</v>
      </c>
      <c r="C45" s="5">
        <f t="shared" si="2"/>
        <v>1386.1</v>
      </c>
      <c r="D45" s="5">
        <f t="shared" si="0"/>
        <v>1199.3499999999999</v>
      </c>
      <c r="E45" s="5">
        <f t="shared" si="3"/>
        <v>8.4999999999997726</v>
      </c>
      <c r="F45" s="5">
        <f t="shared" si="4"/>
        <v>6.2499999999997726</v>
      </c>
      <c r="G45" s="5"/>
      <c r="H45" s="5"/>
    </row>
    <row r="46" spans="1:8">
      <c r="A46">
        <v>84</v>
      </c>
      <c r="B46" s="5">
        <f t="shared" si="1"/>
        <v>16.600000000000001</v>
      </c>
      <c r="C46" s="5">
        <f t="shared" si="2"/>
        <v>1394.4</v>
      </c>
      <c r="D46" s="5">
        <f t="shared" si="0"/>
        <v>1205.4000000000001</v>
      </c>
      <c r="E46" s="5">
        <f t="shared" si="3"/>
        <v>8.3000000000001819</v>
      </c>
      <c r="F46" s="5">
        <f t="shared" si="4"/>
        <v>6.0500000000001819</v>
      </c>
      <c r="G46" s="5"/>
      <c r="H46" s="5"/>
    </row>
    <row r="47" spans="1:8">
      <c r="A47">
        <v>85</v>
      </c>
      <c r="B47" s="5">
        <f t="shared" si="1"/>
        <v>16.5</v>
      </c>
      <c r="C47" s="5">
        <f t="shared" si="2"/>
        <v>1402.5</v>
      </c>
      <c r="D47" s="5">
        <f t="shared" si="0"/>
        <v>1211.25</v>
      </c>
      <c r="E47" s="5">
        <f t="shared" si="3"/>
        <v>8.0999999999999091</v>
      </c>
      <c r="F47" s="5">
        <f t="shared" si="4"/>
        <v>5.8499999999999091</v>
      </c>
      <c r="G47" s="5"/>
      <c r="H47" s="5"/>
    </row>
    <row r="48" spans="1:8">
      <c r="A48">
        <v>86</v>
      </c>
      <c r="B48" s="5">
        <f t="shared" si="1"/>
        <v>16.399999999999999</v>
      </c>
      <c r="C48" s="5">
        <f t="shared" si="2"/>
        <v>1410.3999999999999</v>
      </c>
      <c r="D48" s="5">
        <f t="shared" si="0"/>
        <v>1216.8999999999999</v>
      </c>
      <c r="E48" s="5">
        <f t="shared" si="3"/>
        <v>7.8999999999998636</v>
      </c>
      <c r="F48" s="5">
        <f t="shared" si="4"/>
        <v>5.6499999999998636</v>
      </c>
      <c r="G48" s="5"/>
      <c r="H48" s="5"/>
    </row>
    <row r="49" spans="1:8">
      <c r="A49">
        <v>87</v>
      </c>
      <c r="B49" s="5">
        <f t="shared" si="1"/>
        <v>16.3</v>
      </c>
      <c r="C49" s="5">
        <f t="shared" si="2"/>
        <v>1418.1000000000001</v>
      </c>
      <c r="D49" s="5">
        <f t="shared" si="0"/>
        <v>1222.3500000000001</v>
      </c>
      <c r="E49" s="5">
        <f t="shared" si="3"/>
        <v>7.7000000000002728</v>
      </c>
      <c r="F49" s="5">
        <f t="shared" si="4"/>
        <v>5.4500000000002728</v>
      </c>
      <c r="G49" s="5"/>
      <c r="H49" s="5"/>
    </row>
    <row r="50" spans="1:8">
      <c r="A50">
        <v>88</v>
      </c>
      <c r="B50" s="5">
        <f t="shared" si="1"/>
        <v>16.2</v>
      </c>
      <c r="C50" s="5">
        <f t="shared" si="2"/>
        <v>1425.6</v>
      </c>
      <c r="D50" s="5">
        <f t="shared" si="0"/>
        <v>1227.5999999999999</v>
      </c>
      <c r="E50" s="5">
        <f t="shared" si="3"/>
        <v>7.4999999999997726</v>
      </c>
      <c r="F50" s="5">
        <f t="shared" si="4"/>
        <v>5.2499999999997726</v>
      </c>
      <c r="G50" s="5"/>
      <c r="H50" s="5"/>
    </row>
    <row r="51" spans="1:8">
      <c r="A51">
        <v>89</v>
      </c>
      <c r="B51" s="5">
        <f t="shared" si="1"/>
        <v>16.100000000000001</v>
      </c>
      <c r="C51" s="5">
        <f t="shared" si="2"/>
        <v>1432.9</v>
      </c>
      <c r="D51" s="5">
        <f t="shared" si="0"/>
        <v>1232.6500000000001</v>
      </c>
      <c r="E51" s="5">
        <f t="shared" si="3"/>
        <v>7.3000000000001819</v>
      </c>
      <c r="F51" s="5">
        <f t="shared" si="4"/>
        <v>5.0500000000001819</v>
      </c>
      <c r="G51" s="5"/>
      <c r="H51" s="5"/>
    </row>
    <row r="52" spans="1:8">
      <c r="A52">
        <v>90</v>
      </c>
      <c r="B52" s="5">
        <f t="shared" si="1"/>
        <v>16</v>
      </c>
      <c r="C52" s="5">
        <f t="shared" si="2"/>
        <v>1440</v>
      </c>
      <c r="D52" s="5">
        <f t="shared" si="0"/>
        <v>1237.5</v>
      </c>
      <c r="E52" s="5">
        <f t="shared" si="3"/>
        <v>7.0999999999999091</v>
      </c>
      <c r="F52" s="5">
        <f t="shared" si="4"/>
        <v>4.8499999999999091</v>
      </c>
      <c r="G52" s="5"/>
      <c r="H52" s="5"/>
    </row>
    <row r="53" spans="1:8">
      <c r="A53">
        <v>91</v>
      </c>
      <c r="B53" s="5">
        <f t="shared" si="1"/>
        <v>15.9</v>
      </c>
      <c r="C53" s="5">
        <f t="shared" si="2"/>
        <v>1446.9</v>
      </c>
      <c r="D53" s="5">
        <f t="shared" si="0"/>
        <v>1242.1500000000001</v>
      </c>
      <c r="E53" s="5">
        <f t="shared" si="3"/>
        <v>6.9000000000000909</v>
      </c>
      <c r="F53" s="5">
        <f t="shared" si="4"/>
        <v>4.6500000000000909</v>
      </c>
      <c r="G53" s="5"/>
      <c r="H53" s="5"/>
    </row>
    <row r="54" spans="1:8">
      <c r="A54">
        <v>92</v>
      </c>
      <c r="B54" s="5">
        <f t="shared" si="1"/>
        <v>15.8</v>
      </c>
      <c r="C54" s="5">
        <f t="shared" si="2"/>
        <v>1453.6000000000001</v>
      </c>
      <c r="D54" s="5">
        <f t="shared" si="0"/>
        <v>1246.6000000000001</v>
      </c>
      <c r="E54" s="5">
        <f t="shared" si="3"/>
        <v>6.7000000000000455</v>
      </c>
      <c r="F54" s="5">
        <f t="shared" si="4"/>
        <v>4.4500000000000455</v>
      </c>
      <c r="G54" s="5"/>
      <c r="H54" s="5"/>
    </row>
    <row r="55" spans="1:8">
      <c r="A55">
        <v>93</v>
      </c>
      <c r="B55" s="5">
        <f t="shared" si="1"/>
        <v>15.7</v>
      </c>
      <c r="C55" s="5">
        <f t="shared" si="2"/>
        <v>1460.1</v>
      </c>
      <c r="D55" s="5">
        <f t="shared" si="0"/>
        <v>1250.8499999999999</v>
      </c>
      <c r="E55" s="5">
        <f t="shared" si="3"/>
        <v>6.4999999999997726</v>
      </c>
      <c r="F55" s="5">
        <f t="shared" si="4"/>
        <v>4.2499999999997726</v>
      </c>
      <c r="G55" s="5"/>
      <c r="H55" s="5"/>
    </row>
    <row r="56" spans="1:8">
      <c r="A56">
        <v>94</v>
      </c>
      <c r="B56" s="5">
        <f t="shared" si="1"/>
        <v>15.6</v>
      </c>
      <c r="C56" s="5">
        <f t="shared" si="2"/>
        <v>1466.3999999999999</v>
      </c>
      <c r="D56" s="5">
        <f t="shared" si="0"/>
        <v>1254.8999999999999</v>
      </c>
      <c r="E56" s="5">
        <f t="shared" si="3"/>
        <v>6.2999999999999545</v>
      </c>
      <c r="F56" s="5">
        <f t="shared" si="4"/>
        <v>4.0499999999999545</v>
      </c>
      <c r="G56" s="5"/>
      <c r="H56" s="5"/>
    </row>
    <row r="57" spans="1:8">
      <c r="A57">
        <v>95</v>
      </c>
      <c r="B57" s="5">
        <f t="shared" si="1"/>
        <v>15.5</v>
      </c>
      <c r="C57" s="5">
        <f t="shared" si="2"/>
        <v>1472.5</v>
      </c>
      <c r="D57" s="5">
        <f t="shared" si="0"/>
        <v>1258.75</v>
      </c>
      <c r="E57" s="5">
        <f t="shared" si="3"/>
        <v>6.1000000000001364</v>
      </c>
      <c r="F57" s="5">
        <f t="shared" si="4"/>
        <v>3.8500000000001364</v>
      </c>
      <c r="G57" s="5"/>
      <c r="H57" s="5"/>
    </row>
    <row r="58" spans="1:8">
      <c r="A58">
        <v>96</v>
      </c>
      <c r="B58" s="5">
        <f t="shared" si="1"/>
        <v>15.4</v>
      </c>
      <c r="C58" s="5">
        <f t="shared" si="2"/>
        <v>1478.4</v>
      </c>
      <c r="D58" s="5">
        <f t="shared" si="0"/>
        <v>1262.4000000000001</v>
      </c>
      <c r="E58" s="5">
        <f t="shared" si="3"/>
        <v>5.9000000000000909</v>
      </c>
      <c r="F58" s="5">
        <f t="shared" si="4"/>
        <v>3.6500000000000909</v>
      </c>
      <c r="G58" s="5"/>
      <c r="H58" s="5"/>
    </row>
    <row r="59" spans="1:8">
      <c r="A59">
        <v>97</v>
      </c>
      <c r="B59" s="5">
        <f t="shared" si="1"/>
        <v>15.3</v>
      </c>
      <c r="C59" s="5">
        <f t="shared" si="2"/>
        <v>1484.1000000000001</v>
      </c>
      <c r="D59" s="5">
        <f t="shared" si="0"/>
        <v>1265.8500000000001</v>
      </c>
      <c r="E59" s="5">
        <f t="shared" si="3"/>
        <v>5.7000000000000455</v>
      </c>
      <c r="F59" s="5">
        <f t="shared" si="4"/>
        <v>3.4500000000000455</v>
      </c>
      <c r="G59" s="5"/>
      <c r="H59" s="5"/>
    </row>
    <row r="60" spans="1:8">
      <c r="A60">
        <v>98</v>
      </c>
      <c r="B60" s="5">
        <f t="shared" si="1"/>
        <v>15.2</v>
      </c>
      <c r="C60" s="5">
        <f t="shared" si="2"/>
        <v>1489.6</v>
      </c>
      <c r="D60" s="5">
        <f t="shared" si="0"/>
        <v>1269.0999999999999</v>
      </c>
      <c r="E60" s="5">
        <f t="shared" si="3"/>
        <v>5.4999999999997726</v>
      </c>
      <c r="F60" s="5">
        <f t="shared" si="4"/>
        <v>3.2499999999997726</v>
      </c>
      <c r="G60" s="5"/>
      <c r="H60" s="5"/>
    </row>
    <row r="61" spans="1:8">
      <c r="A61">
        <v>99</v>
      </c>
      <c r="B61" s="5">
        <f t="shared" si="1"/>
        <v>15.1</v>
      </c>
      <c r="C61" s="5">
        <f t="shared" si="2"/>
        <v>1494.8999999999999</v>
      </c>
      <c r="D61" s="5">
        <f t="shared" si="0"/>
        <v>1272.1499999999999</v>
      </c>
      <c r="E61" s="5">
        <f t="shared" si="3"/>
        <v>5.2999999999999545</v>
      </c>
      <c r="F61" s="5">
        <f t="shared" si="4"/>
        <v>3.0499999999999545</v>
      </c>
      <c r="G61" s="5"/>
      <c r="H61" s="5"/>
    </row>
    <row r="62" spans="1:8">
      <c r="A62">
        <v>100</v>
      </c>
      <c r="B62" s="5">
        <f t="shared" si="1"/>
        <v>15</v>
      </c>
      <c r="C62" s="5">
        <f t="shared" si="2"/>
        <v>1500</v>
      </c>
      <c r="D62" s="5">
        <f t="shared" si="0"/>
        <v>1275</v>
      </c>
      <c r="E62" s="5">
        <f t="shared" si="3"/>
        <v>5.1000000000001364</v>
      </c>
      <c r="F62" s="5">
        <f t="shared" si="4"/>
        <v>2.8500000000001364</v>
      </c>
      <c r="G62" s="5"/>
      <c r="H62" s="5"/>
    </row>
    <row r="63" spans="1:8">
      <c r="A63">
        <v>101</v>
      </c>
      <c r="B63" s="5">
        <f t="shared" si="1"/>
        <v>14.9</v>
      </c>
      <c r="C63" s="5">
        <f t="shared" si="2"/>
        <v>1504.9</v>
      </c>
      <c r="D63" s="5">
        <f t="shared" si="0"/>
        <v>1277.6500000000001</v>
      </c>
      <c r="E63" s="5">
        <f t="shared" si="3"/>
        <v>4.9000000000000909</v>
      </c>
      <c r="F63" s="5">
        <f t="shared" si="4"/>
        <v>2.6500000000000909</v>
      </c>
      <c r="G63" s="5"/>
      <c r="H63" s="5"/>
    </row>
    <row r="64" spans="1:8">
      <c r="A64">
        <v>102</v>
      </c>
      <c r="B64" s="5">
        <f t="shared" si="1"/>
        <v>14.8</v>
      </c>
      <c r="C64" s="5">
        <f t="shared" si="2"/>
        <v>1509.6000000000001</v>
      </c>
      <c r="D64" s="5">
        <f t="shared" si="0"/>
        <v>1280.1000000000001</v>
      </c>
      <c r="E64" s="5">
        <f t="shared" si="3"/>
        <v>4.7000000000000455</v>
      </c>
      <c r="F64" s="5">
        <f t="shared" si="4"/>
        <v>2.4500000000000455</v>
      </c>
      <c r="G64" s="5"/>
      <c r="H64" s="5"/>
    </row>
    <row r="65" spans="1:12">
      <c r="A65">
        <v>103</v>
      </c>
      <c r="B65" s="5">
        <f t="shared" si="1"/>
        <v>14.7</v>
      </c>
      <c r="C65" s="5">
        <f t="shared" si="2"/>
        <v>1514.1</v>
      </c>
      <c r="D65" s="5">
        <f t="shared" si="0"/>
        <v>1282.3499999999999</v>
      </c>
      <c r="E65" s="5">
        <f t="shared" si="3"/>
        <v>4.4999999999997726</v>
      </c>
      <c r="F65" s="5">
        <f t="shared" si="4"/>
        <v>2.2499999999997726</v>
      </c>
      <c r="G65" s="5"/>
      <c r="H65" s="5"/>
    </row>
    <row r="66" spans="1:12">
      <c r="A66" s="7">
        <v>104</v>
      </c>
      <c r="B66" s="5">
        <f t="shared" si="1"/>
        <v>14.6</v>
      </c>
      <c r="C66" s="8">
        <f t="shared" si="2"/>
        <v>1518.3999999999999</v>
      </c>
      <c r="D66" s="8">
        <f t="shared" si="0"/>
        <v>1284.3999999999999</v>
      </c>
      <c r="E66" s="8">
        <f t="shared" si="3"/>
        <v>4.2999999999999545</v>
      </c>
      <c r="F66" s="8">
        <f t="shared" si="4"/>
        <v>2.0499999999999545</v>
      </c>
      <c r="G66" s="5"/>
      <c r="H66" s="5"/>
    </row>
    <row r="67" spans="1:12">
      <c r="A67">
        <v>105</v>
      </c>
      <c r="B67" s="5">
        <f t="shared" si="1"/>
        <v>14.5</v>
      </c>
      <c r="C67" s="5">
        <f t="shared" si="2"/>
        <v>1522.5</v>
      </c>
      <c r="D67" s="5">
        <f t="shared" si="0"/>
        <v>1286.25</v>
      </c>
      <c r="E67" s="5">
        <f t="shared" si="3"/>
        <v>4.1000000000001364</v>
      </c>
      <c r="F67" s="5">
        <f t="shared" si="4"/>
        <v>1.8500000000001364</v>
      </c>
      <c r="G67" s="5"/>
      <c r="H67" s="5"/>
    </row>
    <row r="68" spans="1:12">
      <c r="A68">
        <v>106</v>
      </c>
      <c r="B68" s="5">
        <f t="shared" si="1"/>
        <v>14.4</v>
      </c>
      <c r="C68" s="5">
        <f t="shared" si="2"/>
        <v>1526.4</v>
      </c>
      <c r="D68" s="5">
        <f t="shared" si="0"/>
        <v>1287.9000000000001</v>
      </c>
      <c r="E68" s="5">
        <f t="shared" si="3"/>
        <v>3.9000000000000909</v>
      </c>
      <c r="F68" s="5">
        <f t="shared" si="4"/>
        <v>1.6500000000000909</v>
      </c>
      <c r="G68" s="5"/>
      <c r="H68" s="5"/>
    </row>
    <row r="69" spans="1:12">
      <c r="A69">
        <v>107</v>
      </c>
      <c r="B69" s="5">
        <f t="shared" si="1"/>
        <v>14.3</v>
      </c>
      <c r="C69" s="5">
        <f t="shared" si="2"/>
        <v>1530.1000000000001</v>
      </c>
      <c r="D69" s="5">
        <f t="shared" si="0"/>
        <v>1289.3500000000001</v>
      </c>
      <c r="E69" s="5">
        <f t="shared" si="3"/>
        <v>3.7000000000000455</v>
      </c>
      <c r="F69" s="5">
        <f t="shared" si="4"/>
        <v>1.4500000000000455</v>
      </c>
      <c r="G69" s="5"/>
      <c r="H69" s="5"/>
    </row>
    <row r="70" spans="1:12">
      <c r="A70">
        <v>108</v>
      </c>
      <c r="B70" s="5">
        <f t="shared" si="1"/>
        <v>14.2</v>
      </c>
      <c r="C70" s="5">
        <f t="shared" si="2"/>
        <v>1533.6</v>
      </c>
      <c r="D70" s="5">
        <f t="shared" si="0"/>
        <v>1290.5999999999999</v>
      </c>
      <c r="E70" s="5">
        <f t="shared" si="3"/>
        <v>3.4999999999997726</v>
      </c>
      <c r="F70" s="5">
        <f t="shared" si="4"/>
        <v>1.2499999999997726</v>
      </c>
      <c r="G70" s="5"/>
      <c r="H70" s="5"/>
    </row>
    <row r="71" spans="1:12">
      <c r="A71">
        <v>109</v>
      </c>
      <c r="B71" s="5">
        <f t="shared" si="1"/>
        <v>14.1</v>
      </c>
      <c r="C71" s="5">
        <f t="shared" si="2"/>
        <v>1536.8999999999999</v>
      </c>
      <c r="D71" s="5">
        <f t="shared" si="0"/>
        <v>1291.6499999999999</v>
      </c>
      <c r="E71" s="5">
        <f t="shared" si="3"/>
        <v>3.2999999999999545</v>
      </c>
      <c r="F71" s="5">
        <f t="shared" si="4"/>
        <v>1.0499999999999545</v>
      </c>
      <c r="G71" s="5"/>
      <c r="H71" s="5"/>
    </row>
    <row r="72" spans="1:12">
      <c r="A72">
        <v>110</v>
      </c>
      <c r="B72" s="5">
        <f t="shared" si="1"/>
        <v>14</v>
      </c>
      <c r="C72" s="5">
        <f t="shared" si="2"/>
        <v>1540</v>
      </c>
      <c r="D72" s="5">
        <f t="shared" si="0"/>
        <v>1292.5</v>
      </c>
      <c r="E72" s="5">
        <f t="shared" si="3"/>
        <v>3.1000000000001364</v>
      </c>
      <c r="F72" s="5">
        <f t="shared" si="4"/>
        <v>0.85000000000013642</v>
      </c>
      <c r="G72" s="5"/>
      <c r="H72" s="5"/>
    </row>
    <row r="73" spans="1:12">
      <c r="A73">
        <v>111</v>
      </c>
      <c r="B73" s="5">
        <f t="shared" si="1"/>
        <v>13.9</v>
      </c>
      <c r="C73" s="5">
        <f t="shared" si="2"/>
        <v>1542.9</v>
      </c>
      <c r="D73" s="5">
        <f t="shared" si="0"/>
        <v>1293.1500000000001</v>
      </c>
      <c r="E73" s="5">
        <f t="shared" si="3"/>
        <v>2.9000000000000909</v>
      </c>
      <c r="F73" s="5">
        <f t="shared" si="4"/>
        <v>0.65000000000009095</v>
      </c>
      <c r="G73" s="5"/>
      <c r="H73" s="5"/>
    </row>
    <row r="74" spans="1:12">
      <c r="A74">
        <v>112</v>
      </c>
      <c r="B74" s="5">
        <f t="shared" si="1"/>
        <v>13.8</v>
      </c>
      <c r="C74" s="5">
        <f t="shared" si="2"/>
        <v>1545.6000000000001</v>
      </c>
      <c r="D74" s="5">
        <f t="shared" si="0"/>
        <v>1293.6000000000001</v>
      </c>
      <c r="E74" s="5">
        <f t="shared" si="3"/>
        <v>2.7000000000000455</v>
      </c>
      <c r="F74" s="5">
        <f t="shared" si="4"/>
        <v>0.45000000000004547</v>
      </c>
      <c r="G74" s="5"/>
      <c r="H74" s="5"/>
    </row>
    <row r="75" spans="1:12">
      <c r="A75">
        <v>113</v>
      </c>
      <c r="B75" s="5">
        <f t="shared" si="1"/>
        <v>13.7</v>
      </c>
      <c r="C75" s="5">
        <f t="shared" si="2"/>
        <v>1548.1</v>
      </c>
      <c r="D75" s="5">
        <f t="shared" si="0"/>
        <v>1293.8499999999999</v>
      </c>
      <c r="E75" s="5">
        <f t="shared" si="3"/>
        <v>2.4999999999997726</v>
      </c>
      <c r="F75" s="5">
        <f t="shared" si="4"/>
        <v>0.24999999999977263</v>
      </c>
      <c r="G75" s="5"/>
      <c r="H75" s="5"/>
      <c r="I75" s="5"/>
      <c r="L75" s="5"/>
    </row>
    <row r="76" spans="1:12">
      <c r="A76">
        <v>114</v>
      </c>
      <c r="B76" s="5">
        <f t="shared" si="1"/>
        <v>13.6</v>
      </c>
      <c r="C76" s="5">
        <f t="shared" si="2"/>
        <v>1550.3999999999999</v>
      </c>
      <c r="D76" s="5">
        <f t="shared" ref="D76:D82" si="5">(A76*B76)-(A76*$C$6)</f>
        <v>1293.8999999999999</v>
      </c>
      <c r="E76" s="5">
        <f t="shared" si="3"/>
        <v>2.2999999999999545</v>
      </c>
      <c r="F76" s="5">
        <f t="shared" si="4"/>
        <v>4.9999999999954525E-2</v>
      </c>
      <c r="G76" s="5"/>
      <c r="H76" s="5"/>
      <c r="I76" s="5"/>
      <c r="L76" s="5"/>
    </row>
    <row r="77" spans="1:12">
      <c r="A77">
        <v>115</v>
      </c>
      <c r="B77" s="5">
        <f t="shared" ref="B77:B82" si="6">($C$3-A77)/ABS($C$4)</f>
        <v>13.5</v>
      </c>
      <c r="C77" s="5">
        <f t="shared" si="2"/>
        <v>1552.5</v>
      </c>
      <c r="D77" s="5">
        <f t="shared" si="5"/>
        <v>1293.75</v>
      </c>
      <c r="E77" s="5">
        <f t="shared" si="3"/>
        <v>2.1000000000001364</v>
      </c>
      <c r="F77" s="5">
        <f t="shared" si="4"/>
        <v>0</v>
      </c>
      <c r="G77" s="5"/>
      <c r="H77" s="5"/>
      <c r="I77" s="5"/>
      <c r="L77" s="5"/>
    </row>
    <row r="78" spans="1:12">
      <c r="A78">
        <v>116</v>
      </c>
      <c r="B78" s="5">
        <f t="shared" si="6"/>
        <v>13.4</v>
      </c>
      <c r="C78" s="5">
        <f t="shared" ref="C78:C82" si="7">A78*B78</f>
        <v>1554.4</v>
      </c>
      <c r="D78" s="5">
        <f t="shared" si="5"/>
        <v>1293.4000000000001</v>
      </c>
      <c r="E78" s="5">
        <f>C78-C77</f>
        <v>1.9000000000000909</v>
      </c>
      <c r="F78" s="5">
        <f>MAXA((D78-D77),0)</f>
        <v>0</v>
      </c>
      <c r="G78" s="5"/>
      <c r="H78" s="5"/>
      <c r="I78" s="5"/>
      <c r="L78" s="5"/>
    </row>
    <row r="79" spans="1:12">
      <c r="A79">
        <v>117</v>
      </c>
      <c r="B79" s="5">
        <f t="shared" si="6"/>
        <v>13.3</v>
      </c>
      <c r="C79" s="5">
        <f t="shared" si="7"/>
        <v>1556.1000000000001</v>
      </c>
      <c r="D79" s="5">
        <f t="shared" si="5"/>
        <v>1292.8500000000001</v>
      </c>
      <c r="E79" s="5">
        <f>C79-C78</f>
        <v>1.7000000000000455</v>
      </c>
      <c r="F79" s="5">
        <f>MAXA((D79-D78),0)</f>
        <v>0</v>
      </c>
      <c r="G79" s="5"/>
      <c r="H79" s="5"/>
      <c r="I79" s="5"/>
      <c r="L79" s="5"/>
    </row>
    <row r="80" spans="1:12">
      <c r="A80">
        <v>118</v>
      </c>
      <c r="B80" s="5">
        <f t="shared" si="6"/>
        <v>13.2</v>
      </c>
      <c r="C80" s="5">
        <f t="shared" si="7"/>
        <v>1557.6</v>
      </c>
      <c r="D80" s="5">
        <f t="shared" si="5"/>
        <v>1292.0999999999999</v>
      </c>
      <c r="E80" s="5">
        <f>C80-C79</f>
        <v>1.4999999999997726</v>
      </c>
      <c r="F80" s="5">
        <f>MAXA((D80-D79),0)</f>
        <v>0</v>
      </c>
      <c r="G80" s="5"/>
      <c r="H80" s="5"/>
      <c r="I80" s="5"/>
      <c r="L80" s="5"/>
    </row>
    <row r="81" spans="1:12">
      <c r="A81">
        <v>119</v>
      </c>
      <c r="B81" s="5">
        <f t="shared" si="6"/>
        <v>13.1</v>
      </c>
      <c r="C81" s="5">
        <f t="shared" si="7"/>
        <v>1558.8999999999999</v>
      </c>
      <c r="D81" s="5">
        <f t="shared" si="5"/>
        <v>1291.1499999999999</v>
      </c>
      <c r="E81" s="5">
        <f>C81-C80</f>
        <v>1.2999999999999545</v>
      </c>
      <c r="F81" s="5">
        <f>MAXA((D81-D80),0)</f>
        <v>0</v>
      </c>
      <c r="G81" s="5"/>
      <c r="H81" s="5"/>
      <c r="I81" s="5"/>
      <c r="L81" s="5"/>
    </row>
    <row r="82" spans="1:12">
      <c r="A82">
        <v>120</v>
      </c>
      <c r="B82" s="5">
        <f t="shared" si="6"/>
        <v>13</v>
      </c>
      <c r="C82" s="5">
        <f t="shared" si="7"/>
        <v>1560</v>
      </c>
      <c r="D82" s="5">
        <f t="shared" si="5"/>
        <v>1290</v>
      </c>
      <c r="E82" s="5">
        <f>C82-C81</f>
        <v>1.1000000000001364</v>
      </c>
      <c r="F82" s="5">
        <f>MAXA((D82-D81),0)</f>
        <v>0</v>
      </c>
      <c r="G82" s="5"/>
      <c r="H82" s="5"/>
      <c r="I82" s="5"/>
      <c r="L82" s="5"/>
    </row>
  </sheetData>
  <mergeCells count="1">
    <mergeCell ref="B2:C2"/>
  </mergeCells>
  <phoneticPr fontId="7"/>
  <printOptions headings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42C3D-EB9E-4774-BDAC-60864FE62352}">
  <dimension ref="B2:L14"/>
  <sheetViews>
    <sheetView zoomScale="99" workbookViewId="0">
      <selection activeCell="K12" sqref="K12"/>
    </sheetView>
  </sheetViews>
  <sheetFormatPr baseColWidth="10" defaultColWidth="8.83203125" defaultRowHeight="18"/>
  <cols>
    <col min="2" max="2" width="13.5" bestFit="1" customWidth="1"/>
    <col min="3" max="3" width="11.5" customWidth="1"/>
    <col min="4" max="4" width="7.6640625" customWidth="1"/>
    <col min="5" max="5" width="13.5" bestFit="1" customWidth="1"/>
    <col min="6" max="6" width="10.5" bestFit="1" customWidth="1"/>
    <col min="7" max="7" width="7.6640625" customWidth="1"/>
    <col min="8" max="8" width="13.5" bestFit="1" customWidth="1"/>
    <col min="9" max="9" width="9.33203125" bestFit="1" customWidth="1"/>
    <col min="10" max="10" width="7.6640625" customWidth="1"/>
    <col min="11" max="11" width="14.33203125" bestFit="1" customWidth="1"/>
    <col min="12" max="12" width="7.6640625" customWidth="1"/>
  </cols>
  <sheetData>
    <row r="2" spans="2:12" ht="28.5" customHeight="1">
      <c r="B2" s="30" t="s">
        <v>21</v>
      </c>
      <c r="C2" s="30"/>
      <c r="E2" s="30" t="s">
        <v>24</v>
      </c>
      <c r="F2" s="30"/>
      <c r="H2" s="30" t="s">
        <v>25</v>
      </c>
      <c r="I2" s="30"/>
      <c r="K2" s="30" t="s">
        <v>26</v>
      </c>
      <c r="L2" s="30"/>
    </row>
    <row r="3" spans="2:12">
      <c r="B3" s="1" t="s">
        <v>3</v>
      </c>
      <c r="C3" s="3">
        <v>250</v>
      </c>
      <c r="E3" s="1" t="s">
        <v>3</v>
      </c>
      <c r="F3" s="3">
        <v>200</v>
      </c>
      <c r="H3" s="1" t="s">
        <v>3</v>
      </c>
      <c r="I3" s="4">
        <v>50</v>
      </c>
      <c r="K3" s="1" t="s">
        <v>62</v>
      </c>
      <c r="L3" s="4">
        <f>F12+I12</f>
        <v>1054.1666639167679</v>
      </c>
    </row>
    <row r="4" spans="2:12">
      <c r="B4" s="1" t="s">
        <v>4</v>
      </c>
      <c r="C4" s="3">
        <v>-10</v>
      </c>
      <c r="E4" s="1" t="s">
        <v>4</v>
      </c>
      <c r="F4" s="3">
        <v>-9</v>
      </c>
      <c r="H4" s="1" t="s">
        <v>4</v>
      </c>
      <c r="I4" s="4">
        <v>-1</v>
      </c>
      <c r="K4" s="1" t="s">
        <v>63</v>
      </c>
      <c r="L4" s="4">
        <f>F8+I8</f>
        <v>50</v>
      </c>
    </row>
    <row r="5" spans="2:12">
      <c r="B5" s="1" t="s">
        <v>22</v>
      </c>
      <c r="C5" s="1">
        <v>2.25</v>
      </c>
      <c r="E5" s="1" t="s">
        <v>22</v>
      </c>
      <c r="F5" s="1">
        <v>2.25</v>
      </c>
      <c r="H5" s="1" t="s">
        <v>22</v>
      </c>
      <c r="I5" s="4">
        <v>2.25</v>
      </c>
      <c r="K5" s="1" t="s">
        <v>13</v>
      </c>
      <c r="L5" s="1">
        <v>50</v>
      </c>
    </row>
    <row r="6" spans="2:12">
      <c r="K6" s="1" t="s">
        <v>64</v>
      </c>
      <c r="L6" s="10">
        <f>(L3-C12)/C12</f>
        <v>0.18779342413156946</v>
      </c>
    </row>
    <row r="8" spans="2:12">
      <c r="B8" s="1" t="s">
        <v>23</v>
      </c>
      <c r="C8" s="4">
        <f>C3+C4*C9</f>
        <v>50</v>
      </c>
      <c r="E8" s="1" t="s">
        <v>23</v>
      </c>
      <c r="F8" s="4">
        <v>33</v>
      </c>
      <c r="H8" s="1" t="s">
        <v>23</v>
      </c>
      <c r="I8" s="4">
        <v>17</v>
      </c>
      <c r="L8" s="5"/>
    </row>
    <row r="9" spans="2:12">
      <c r="B9" s="1" t="s">
        <v>5</v>
      </c>
      <c r="C9" s="4">
        <v>20</v>
      </c>
      <c r="E9" s="1" t="s">
        <v>5</v>
      </c>
      <c r="F9" s="4">
        <v>18.611111133549354</v>
      </c>
      <c r="H9" s="1" t="s">
        <v>5</v>
      </c>
      <c r="I9" s="4">
        <v>32.499999794684655</v>
      </c>
      <c r="L9" s="5"/>
    </row>
    <row r="10" spans="2:12">
      <c r="B10" s="1" t="s">
        <v>14</v>
      </c>
      <c r="C10" s="4">
        <v>2.25</v>
      </c>
      <c r="E10" s="1" t="s">
        <v>14</v>
      </c>
      <c r="F10" s="4">
        <v>2.25</v>
      </c>
      <c r="H10" s="1" t="s">
        <v>14</v>
      </c>
      <c r="I10" s="4">
        <v>2.25</v>
      </c>
    </row>
    <row r="11" spans="2:12">
      <c r="B11" s="1" t="s">
        <v>11</v>
      </c>
      <c r="C11" s="4">
        <v>0</v>
      </c>
      <c r="E11" s="1" t="s">
        <v>11</v>
      </c>
      <c r="F11" s="4">
        <v>0</v>
      </c>
      <c r="H11" s="1" t="s">
        <v>11</v>
      </c>
      <c r="I11" s="4">
        <v>0</v>
      </c>
    </row>
    <row r="12" spans="2:12">
      <c r="B12" s="1" t="s">
        <v>12</v>
      </c>
      <c r="C12" s="4">
        <f>(C9*C8)-(C10*C8)-C11</f>
        <v>887.5</v>
      </c>
      <c r="E12" s="1" t="s">
        <v>12</v>
      </c>
      <c r="F12" s="4">
        <f>(F9*F8)-(F10*F8)-F11</f>
        <v>539.91666740712867</v>
      </c>
      <c r="H12" s="1" t="s">
        <v>12</v>
      </c>
      <c r="I12" s="4">
        <f>(I9*I8)-(I10*I8)-I11</f>
        <v>514.24999650963912</v>
      </c>
    </row>
    <row r="14" spans="2:12">
      <c r="B14" s="1" t="s">
        <v>13</v>
      </c>
      <c r="C14" s="4">
        <v>50</v>
      </c>
      <c r="I14" s="5"/>
    </row>
  </sheetData>
  <mergeCells count="4">
    <mergeCell ref="H2:I2"/>
    <mergeCell ref="K2:L2"/>
    <mergeCell ref="B2:C2"/>
    <mergeCell ref="E2:F2"/>
  </mergeCells>
  <phoneticPr fontId="7"/>
  <printOptions headings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0727F-BE04-4DD2-83F0-B7EF1ACF5213}">
  <dimension ref="A1:J34"/>
  <sheetViews>
    <sheetView workbookViewId="0">
      <selection activeCell="D28" sqref="D28"/>
    </sheetView>
  </sheetViews>
  <sheetFormatPr baseColWidth="10" defaultColWidth="9.1640625" defaultRowHeight="18"/>
  <cols>
    <col min="1" max="1" width="23.5" bestFit="1" customWidth="1"/>
    <col min="2" max="2" width="17.83203125" bestFit="1" customWidth="1"/>
    <col min="3" max="3" width="15.5" bestFit="1" customWidth="1"/>
    <col min="4" max="4" width="9.5" bestFit="1" customWidth="1"/>
    <col min="6" max="6" width="9.5" bestFit="1" customWidth="1"/>
    <col min="7" max="9" width="14.83203125" customWidth="1"/>
    <col min="10" max="16384" width="9.1640625" style="2"/>
  </cols>
  <sheetData>
    <row r="1" spans="1:10" ht="15.75" customHeight="1">
      <c r="A1" s="31" t="s">
        <v>27</v>
      </c>
      <c r="B1" s="31"/>
      <c r="C1" s="31"/>
      <c r="F1" s="31" t="s">
        <v>43</v>
      </c>
      <c r="G1" s="31"/>
      <c r="H1" s="31"/>
      <c r="I1" s="31"/>
    </row>
    <row r="2" spans="1:10" ht="15.75" customHeight="1">
      <c r="A2" s="31"/>
      <c r="B2" s="31"/>
      <c r="C2" s="31"/>
      <c r="F2" s="31"/>
      <c r="G2" s="31"/>
      <c r="H2" s="31"/>
      <c r="I2" s="31"/>
    </row>
    <row r="3" spans="1:10" ht="15.75" customHeight="1">
      <c r="A3" s="17"/>
      <c r="B3" s="17"/>
      <c r="C3" s="17"/>
      <c r="F3" s="32" t="s">
        <v>58</v>
      </c>
      <c r="G3" s="32"/>
      <c r="H3" s="32"/>
      <c r="I3" s="32"/>
    </row>
    <row r="4" spans="1:10" ht="15" customHeight="1">
      <c r="A4" s="1"/>
      <c r="B4" s="1" t="s">
        <v>28</v>
      </c>
      <c r="C4" s="1" t="s">
        <v>29</v>
      </c>
      <c r="F4" s="1"/>
      <c r="G4" s="1" t="s">
        <v>28</v>
      </c>
      <c r="H4" s="1" t="s">
        <v>29</v>
      </c>
      <c r="I4" s="1" t="s">
        <v>45</v>
      </c>
    </row>
    <row r="5" spans="1:10">
      <c r="A5" s="1" t="s">
        <v>3</v>
      </c>
      <c r="B5" s="4">
        <v>700.97</v>
      </c>
      <c r="C5" s="4">
        <v>1610.01</v>
      </c>
      <c r="F5" s="1" t="s">
        <v>5</v>
      </c>
      <c r="G5" s="4">
        <f>B19</f>
        <v>483.25837320574163</v>
      </c>
      <c r="H5" s="4">
        <f>G5</f>
        <v>483.25837320574163</v>
      </c>
      <c r="I5" s="4">
        <f>AVERAGE(G5:H5)</f>
        <v>483.25837320574163</v>
      </c>
    </row>
    <row r="6" spans="1:10">
      <c r="A6" s="1" t="s">
        <v>4</v>
      </c>
      <c r="B6" s="4">
        <v>-1.0900000000000001</v>
      </c>
      <c r="C6" s="4">
        <v>-2.09</v>
      </c>
      <c r="F6" s="1" t="s">
        <v>0</v>
      </c>
      <c r="G6" s="4">
        <f>B10</f>
        <v>174.21837320574161</v>
      </c>
      <c r="H6" s="4">
        <f>C10</f>
        <v>600</v>
      </c>
      <c r="I6" s="4">
        <f>AVERAGE(G6:H6)</f>
        <v>387.10918660287081</v>
      </c>
      <c r="J6" s="9"/>
    </row>
    <row r="7" spans="1:10">
      <c r="A7" s="1" t="s">
        <v>14</v>
      </c>
      <c r="B7" s="4">
        <v>0</v>
      </c>
      <c r="C7" s="4">
        <v>0</v>
      </c>
      <c r="F7" s="1" t="s">
        <v>18</v>
      </c>
      <c r="G7" s="24">
        <f>G5*G6</f>
        <v>84192.487617957464</v>
      </c>
      <c r="H7" s="24">
        <f>H5*H6</f>
        <v>289955.02392344497</v>
      </c>
      <c r="I7" s="24">
        <f>SUM(G7:H7)</f>
        <v>374147.51154140243</v>
      </c>
    </row>
    <row r="8" spans="1:10" ht="15" customHeight="1">
      <c r="A8" s="31" t="s">
        <v>49</v>
      </c>
      <c r="B8" s="31"/>
      <c r="C8" s="31"/>
      <c r="F8" s="32" t="s">
        <v>59</v>
      </c>
      <c r="G8" s="32"/>
      <c r="H8" s="32"/>
      <c r="I8" s="32"/>
    </row>
    <row r="9" spans="1:10" ht="15" customHeight="1">
      <c r="A9" s="31"/>
      <c r="B9" s="31"/>
      <c r="C9" s="31"/>
      <c r="F9" s="1"/>
      <c r="G9" s="1" t="s">
        <v>28</v>
      </c>
      <c r="H9" s="1" t="s">
        <v>29</v>
      </c>
      <c r="I9" s="1" t="s">
        <v>45</v>
      </c>
    </row>
    <row r="10" spans="1:10">
      <c r="A10" s="1" t="s">
        <v>56</v>
      </c>
      <c r="B10" s="4">
        <f>B5+B6*B19</f>
        <v>174.21837320574161</v>
      </c>
      <c r="C10" s="4">
        <f>C5+C6*B19</f>
        <v>600</v>
      </c>
      <c r="F10" s="1" t="s">
        <v>47</v>
      </c>
      <c r="G10" s="4">
        <f>B20</f>
        <v>321.5457019511299</v>
      </c>
      <c r="H10" s="4">
        <f>B21</f>
        <v>483.25837320574169</v>
      </c>
      <c r="I10" s="4">
        <f>AVERAGE(G10:H10)</f>
        <v>402.4020375784358</v>
      </c>
    </row>
    <row r="11" spans="1:10">
      <c r="A11" s="1" t="s">
        <v>60</v>
      </c>
      <c r="B11" s="4">
        <f>B5+B6*B20</f>
        <v>350.48518487326839</v>
      </c>
      <c r="C11" s="4">
        <f>C5+C6*B21</f>
        <v>599.99999999999989</v>
      </c>
      <c r="F11" s="1" t="s">
        <v>0</v>
      </c>
      <c r="G11" s="4">
        <f>B11</f>
        <v>350.48518487326839</v>
      </c>
      <c r="H11" s="4">
        <f>C11</f>
        <v>599.99999999999989</v>
      </c>
      <c r="I11" s="4">
        <f>AVERAGE(G11:H11)</f>
        <v>475.24259243663414</v>
      </c>
    </row>
    <row r="12" spans="1:10">
      <c r="A12" s="1" t="s">
        <v>50</v>
      </c>
      <c r="B12" s="4">
        <v>0</v>
      </c>
      <c r="C12" s="4">
        <v>0</v>
      </c>
      <c r="F12" s="1" t="s">
        <v>48</v>
      </c>
      <c r="G12" s="24">
        <f>G10*G11</f>
        <v>112697.00479354661</v>
      </c>
      <c r="H12" s="24">
        <f>H10*H11</f>
        <v>289955.02392344497</v>
      </c>
      <c r="I12" s="24">
        <f>SUM(G12:H12)</f>
        <v>402652.0287169916</v>
      </c>
    </row>
    <row r="13" spans="1:10">
      <c r="A13" s="1" t="s">
        <v>11</v>
      </c>
      <c r="B13" s="4">
        <v>0</v>
      </c>
      <c r="C13" s="4">
        <v>0</v>
      </c>
    </row>
    <row r="14" spans="1:10">
      <c r="A14" s="1" t="s">
        <v>13</v>
      </c>
      <c r="B14" s="4">
        <v>600</v>
      </c>
      <c r="C14" s="4">
        <v>600</v>
      </c>
    </row>
    <row r="17" spans="1:3">
      <c r="A17" s="31" t="s">
        <v>51</v>
      </c>
      <c r="B17" s="31"/>
    </row>
    <row r="18" spans="1:3">
      <c r="A18" s="31"/>
      <c r="B18" s="31"/>
    </row>
    <row r="19" spans="1:3">
      <c r="A19" s="1" t="s">
        <v>52</v>
      </c>
      <c r="B19" s="4">
        <v>483.25837320574163</v>
      </c>
      <c r="C19" s="5"/>
    </row>
    <row r="20" spans="1:3">
      <c r="A20" s="1" t="s">
        <v>53</v>
      </c>
      <c r="B20" s="4">
        <v>321.5457019511299</v>
      </c>
    </row>
    <row r="21" spans="1:3">
      <c r="A21" s="1" t="s">
        <v>54</v>
      </c>
      <c r="B21" s="4">
        <v>483.25837320574169</v>
      </c>
    </row>
    <row r="24" spans="1:3">
      <c r="A24" s="31" t="s">
        <v>39</v>
      </c>
      <c r="B24" s="31"/>
    </row>
    <row r="25" spans="1:3">
      <c r="A25" s="31"/>
      <c r="B25" s="31"/>
    </row>
    <row r="26" spans="1:3">
      <c r="A26" s="1" t="s">
        <v>55</v>
      </c>
      <c r="B26" s="14">
        <f>(B19-B12)*B10+(B19-C12)*C10-(B13+C13)</f>
        <v>374147.51154140243</v>
      </c>
    </row>
    <row r="27" spans="1:3">
      <c r="A27" s="1" t="s">
        <v>61</v>
      </c>
      <c r="B27" s="14">
        <f>(B20-B12)*B11+(B21-C12)*C11-(B13+C13)</f>
        <v>402652.0287169916</v>
      </c>
    </row>
    <row r="28" spans="1:3">
      <c r="A28" s="1" t="s">
        <v>57</v>
      </c>
      <c r="B28" s="15">
        <f>(B27-B26)/B26</f>
        <v>7.6185237897633082E-2</v>
      </c>
    </row>
    <row r="34" spans="2:3">
      <c r="B34" s="5"/>
      <c r="C34" s="5"/>
    </row>
  </sheetData>
  <mergeCells count="7">
    <mergeCell ref="A17:B18"/>
    <mergeCell ref="A24:B25"/>
    <mergeCell ref="F1:I2"/>
    <mergeCell ref="F3:I3"/>
    <mergeCell ref="F8:I8"/>
    <mergeCell ref="A1:C2"/>
    <mergeCell ref="A8:C9"/>
  </mergeCells>
  <phoneticPr fontId="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57D6F-94CB-4722-8366-865FAA132FC5}">
  <dimension ref="A1:J31"/>
  <sheetViews>
    <sheetView workbookViewId="0">
      <selection activeCell="A5" sqref="A5:A7"/>
    </sheetView>
  </sheetViews>
  <sheetFormatPr baseColWidth="10" defaultColWidth="9.1640625" defaultRowHeight="18"/>
  <cols>
    <col min="1" max="1" width="26.1640625" bestFit="1" customWidth="1"/>
    <col min="2" max="2" width="18" bestFit="1" customWidth="1"/>
    <col min="3" max="3" width="15.5" bestFit="1" customWidth="1"/>
    <col min="4" max="4" width="10.5" bestFit="1" customWidth="1"/>
    <col min="6" max="6" width="10.6640625" customWidth="1"/>
    <col min="7" max="9" width="14.5" customWidth="1"/>
    <col min="11" max="16384" width="9.1640625" style="2"/>
  </cols>
  <sheetData>
    <row r="1" spans="1:9" ht="15" customHeight="1">
      <c r="A1" s="33" t="s">
        <v>27</v>
      </c>
      <c r="B1" s="34"/>
      <c r="C1" s="35"/>
      <c r="F1" s="31" t="s">
        <v>43</v>
      </c>
      <c r="G1" s="31"/>
      <c r="H1" s="31"/>
      <c r="I1" s="31"/>
    </row>
    <row r="2" spans="1:9" ht="15" customHeight="1">
      <c r="A2" s="36"/>
      <c r="B2" s="37"/>
      <c r="C2" s="38"/>
      <c r="F2" s="31"/>
      <c r="G2" s="31"/>
      <c r="H2" s="31"/>
      <c r="I2" s="31"/>
    </row>
    <row r="3" spans="1:9">
      <c r="A3" s="16"/>
      <c r="B3" s="16"/>
      <c r="C3" s="16"/>
      <c r="F3" s="32" t="s">
        <v>44</v>
      </c>
      <c r="G3" s="32"/>
      <c r="H3" s="32"/>
      <c r="I3" s="32"/>
    </row>
    <row r="4" spans="1:9">
      <c r="A4" s="1"/>
      <c r="B4" s="1" t="s">
        <v>28</v>
      </c>
      <c r="C4" s="1" t="s">
        <v>29</v>
      </c>
      <c r="F4" s="1"/>
      <c r="G4" s="1" t="s">
        <v>28</v>
      </c>
      <c r="H4" s="1" t="s">
        <v>29</v>
      </c>
      <c r="I4" s="1" t="s">
        <v>45</v>
      </c>
    </row>
    <row r="5" spans="1:9">
      <c r="A5" s="1" t="s">
        <v>3</v>
      </c>
      <c r="B5" s="4">
        <v>700.97</v>
      </c>
      <c r="C5" s="4">
        <v>1610.01</v>
      </c>
      <c r="F5" s="1" t="s">
        <v>5</v>
      </c>
      <c r="G5" s="4">
        <f>B24</f>
        <v>321.54587151271232</v>
      </c>
      <c r="H5" s="4">
        <f>C24</f>
        <v>483.25837320574169</v>
      </c>
      <c r="I5" s="4">
        <f>AVERAGE(G5:H5)</f>
        <v>402.40212235922701</v>
      </c>
    </row>
    <row r="6" spans="1:9">
      <c r="A6" s="1" t="s">
        <v>4</v>
      </c>
      <c r="B6" s="4">
        <v>-1.0900000000000001</v>
      </c>
      <c r="C6" s="4">
        <v>-2.09</v>
      </c>
      <c r="F6" s="1" t="s">
        <v>0</v>
      </c>
      <c r="G6" s="4">
        <f>B11</f>
        <v>350.48500005114357</v>
      </c>
      <c r="H6" s="4">
        <f>C11</f>
        <v>599.99999999999989</v>
      </c>
      <c r="I6" s="4">
        <f>AVERAGE(G6:H6)</f>
        <v>475.24250002557176</v>
      </c>
    </row>
    <row r="7" spans="1:9">
      <c r="A7" s="1" t="s">
        <v>14</v>
      </c>
      <c r="B7" s="4">
        <v>0</v>
      </c>
      <c r="C7" s="4">
        <v>0</v>
      </c>
      <c r="F7" s="1" t="s">
        <v>18</v>
      </c>
      <c r="G7" s="24">
        <f>G5*G6</f>
        <v>112697.00479357799</v>
      </c>
      <c r="H7" s="24">
        <f>H5*H6</f>
        <v>289955.02392344497</v>
      </c>
      <c r="I7" s="24">
        <f>SUM(G7:H7)</f>
        <v>402652.02871702297</v>
      </c>
    </row>
    <row r="8" spans="1:9">
      <c r="A8" s="31" t="s">
        <v>31</v>
      </c>
      <c r="B8" s="31"/>
      <c r="C8" s="31"/>
      <c r="F8" s="32" t="s">
        <v>46</v>
      </c>
      <c r="G8" s="32"/>
      <c r="H8" s="32"/>
      <c r="I8" s="32"/>
    </row>
    <row r="9" spans="1:9">
      <c r="A9" s="31"/>
      <c r="B9" s="31"/>
      <c r="C9" s="31"/>
      <c r="F9" s="1"/>
      <c r="G9" s="1" t="s">
        <v>28</v>
      </c>
      <c r="H9" s="1" t="s">
        <v>29</v>
      </c>
      <c r="I9" s="1" t="s">
        <v>45</v>
      </c>
    </row>
    <row r="10" spans="1:9">
      <c r="A10" s="19" t="s">
        <v>30</v>
      </c>
      <c r="B10" s="19" t="s">
        <v>28</v>
      </c>
      <c r="C10" s="19" t="s">
        <v>29</v>
      </c>
      <c r="F10" s="1" t="s">
        <v>47</v>
      </c>
      <c r="G10" s="4">
        <f>B25</f>
        <v>352.33368773534124</v>
      </c>
      <c r="H10" s="4">
        <f>C25</f>
        <v>419.23652249396719</v>
      </c>
      <c r="I10" s="4">
        <f>AVERAGE(G10:H10)</f>
        <v>385.78510511465424</v>
      </c>
    </row>
    <row r="11" spans="1:9" customFormat="1">
      <c r="A11" s="1" t="s">
        <v>35</v>
      </c>
      <c r="B11" s="4">
        <f>B5+B6*B24</f>
        <v>350.48500005114357</v>
      </c>
      <c r="C11" s="4">
        <f>C5+C6*C24</f>
        <v>599.99999999999989</v>
      </c>
      <c r="F11" s="1" t="s">
        <v>0</v>
      </c>
      <c r="G11" s="4">
        <f>B13</f>
        <v>450.73194988572993</v>
      </c>
      <c r="H11" s="4">
        <f>C13</f>
        <v>599.99999847035679</v>
      </c>
      <c r="I11" s="4">
        <f>AVERAGE(G11:H11)</f>
        <v>525.36597417804342</v>
      </c>
    </row>
    <row r="12" spans="1:9" customFormat="1">
      <c r="A12" s="1" t="s">
        <v>1</v>
      </c>
      <c r="B12" s="4">
        <f>B5+B6*B25</f>
        <v>316.92628036847805</v>
      </c>
      <c r="C12" s="4">
        <f>C5+C6*C25</f>
        <v>733.80566798760867</v>
      </c>
      <c r="F12" s="1" t="s">
        <v>48</v>
      </c>
      <c r="G12" s="24">
        <f>G10*G11</f>
        <v>158808.05008338025</v>
      </c>
      <c r="H12" s="24">
        <f>H10*H11</f>
        <v>251541.91285509802</v>
      </c>
      <c r="I12" s="24">
        <f>SUM(G12:H12)</f>
        <v>410349.96293847827</v>
      </c>
    </row>
    <row r="13" spans="1:9" customFormat="1">
      <c r="A13" s="1" t="s">
        <v>2</v>
      </c>
      <c r="B13" s="4">
        <f>B5+B6*B25+(2*(C25-B25))</f>
        <v>450.73194988572993</v>
      </c>
      <c r="C13" s="4">
        <f>C5+C6*C25+(2*(B25-C25))</f>
        <v>599.99999847035679</v>
      </c>
    </row>
    <row r="14" spans="1:9" customFormat="1">
      <c r="A14" s="1" t="s">
        <v>36</v>
      </c>
      <c r="B14" s="4">
        <f>B13-B12</f>
        <v>133.80566951725189</v>
      </c>
      <c r="C14" s="4">
        <f>C13-C12</f>
        <v>-133.80566951725189</v>
      </c>
    </row>
    <row r="15" spans="1:9" customFormat="1">
      <c r="B15" s="5"/>
      <c r="C15" s="5"/>
    </row>
    <row r="16" spans="1:9">
      <c r="A16" s="19" t="s">
        <v>32</v>
      </c>
      <c r="B16" s="19" t="s">
        <v>28</v>
      </c>
      <c r="C16" s="19" t="s">
        <v>29</v>
      </c>
    </row>
    <row r="17" spans="1:4">
      <c r="A17" s="1" t="s">
        <v>14</v>
      </c>
      <c r="B17" s="4">
        <v>0</v>
      </c>
      <c r="C17" s="4">
        <v>0</v>
      </c>
    </row>
    <row r="18" spans="1:4">
      <c r="A18" s="1" t="s">
        <v>11</v>
      </c>
      <c r="B18" s="4">
        <v>0</v>
      </c>
      <c r="C18" s="4">
        <v>0</v>
      </c>
    </row>
    <row r="19" spans="1:4">
      <c r="B19" s="5"/>
      <c r="C19" s="5"/>
    </row>
    <row r="20" spans="1:4">
      <c r="A20" s="19" t="s">
        <v>33</v>
      </c>
      <c r="B20" s="19" t="s">
        <v>28</v>
      </c>
      <c r="C20" s="19" t="s">
        <v>29</v>
      </c>
    </row>
    <row r="21" spans="1:4">
      <c r="A21" s="1" t="s">
        <v>13</v>
      </c>
      <c r="B21" s="4">
        <v>600</v>
      </c>
      <c r="C21" s="4">
        <v>600</v>
      </c>
    </row>
    <row r="22" spans="1:4">
      <c r="B22" s="5"/>
      <c r="C22" s="5"/>
    </row>
    <row r="23" spans="1:4">
      <c r="A23" s="19" t="s">
        <v>34</v>
      </c>
      <c r="B23" s="19" t="s">
        <v>28</v>
      </c>
      <c r="C23" s="19" t="s">
        <v>29</v>
      </c>
    </row>
    <row r="24" spans="1:4">
      <c r="A24" s="1" t="s">
        <v>37</v>
      </c>
      <c r="B24" s="23">
        <v>321.54587151271232</v>
      </c>
      <c r="C24" s="23">
        <v>483.25837320574169</v>
      </c>
    </row>
    <row r="25" spans="1:4">
      <c r="A25" s="1" t="s">
        <v>38</v>
      </c>
      <c r="B25" s="23">
        <v>352.33368773534124</v>
      </c>
      <c r="C25" s="23">
        <v>419.23652249396719</v>
      </c>
    </row>
    <row r="26" spans="1:4">
      <c r="B26" s="18"/>
      <c r="C26" s="18"/>
    </row>
    <row r="27" spans="1:4">
      <c r="A27" s="20" t="s">
        <v>39</v>
      </c>
      <c r="B27" s="19" t="s">
        <v>28</v>
      </c>
      <c r="C27" s="19" t="s">
        <v>29</v>
      </c>
      <c r="D27" s="19" t="s">
        <v>42</v>
      </c>
    </row>
    <row r="28" spans="1:4">
      <c r="A28" s="1" t="s">
        <v>40</v>
      </c>
      <c r="B28" s="21">
        <f>B24*B11</f>
        <v>112697.00479357799</v>
      </c>
      <c r="C28" s="21">
        <f>C24*C11</f>
        <v>289955.02392344497</v>
      </c>
      <c r="D28" s="22">
        <f>SUM(B28:C28)</f>
        <v>402652.02871702297</v>
      </c>
    </row>
    <row r="29" spans="1:4">
      <c r="A29" s="1" t="s">
        <v>41</v>
      </c>
      <c r="B29" s="21">
        <f>B25*B13</f>
        <v>158808.05008338025</v>
      </c>
      <c r="C29" s="21">
        <f>C25*C13</f>
        <v>251541.91285509802</v>
      </c>
      <c r="D29" s="22">
        <f>SUM(B29:C29)</f>
        <v>410349.96293847827</v>
      </c>
    </row>
    <row r="30" spans="1:4">
      <c r="B30" s="18"/>
      <c r="C30" s="18"/>
    </row>
    <row r="31" spans="1:4">
      <c r="B31" s="18"/>
      <c r="C31" s="18"/>
    </row>
  </sheetData>
  <mergeCells count="5">
    <mergeCell ref="A1:C2"/>
    <mergeCell ref="A8:C9"/>
    <mergeCell ref="F1:I2"/>
    <mergeCell ref="F3:I3"/>
    <mergeCell ref="F8:I8"/>
  </mergeCells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Ex-7-1</vt:lpstr>
      <vt:lpstr>Ex-7-2</vt:lpstr>
      <vt:lpstr>Ex-7-3</vt:lpstr>
      <vt:lpstr>Ex-7-4</vt:lpstr>
      <vt:lpstr>Ex-7-5</vt:lpstr>
      <vt:lpstr>Ex-7-6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Haugom</dc:creator>
  <cp:lastModifiedBy>佐藤 公俊(ft101958cu)</cp:lastModifiedBy>
  <dcterms:created xsi:type="dcterms:W3CDTF">2020-01-21T06:37:23Z</dcterms:created>
  <dcterms:modified xsi:type="dcterms:W3CDTF">2024-11-01T12:18:03Z</dcterms:modified>
</cp:coreProperties>
</file>