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media/image56.png" ContentType="image/png"/>
  <Override PartName="/xl/media/image55.png" ContentType="image/png"/>
  <Override PartName="/xl/media/image54.png" ContentType="image/png"/>
  <Override PartName="/xl/media/image53.png" ContentType="image/png"/>
  <Override PartName="/xl/media/image52.png" ContentType="image/png"/>
  <Override PartName="/xl/media/image51.png" ContentType="image/png"/>
  <Override PartName="/xl/media/image95.jpeg" ContentType="image/jpeg"/>
  <Override PartName="/xl/media/image50.png" ContentType="image/png"/>
  <Override PartName="/xl/media/image46.png" ContentType="image/png"/>
  <Override PartName="/xl/media/image45.png" ContentType="image/png"/>
  <Override PartName="/xl/media/image44.png" ContentType="image/png"/>
  <Override PartName="/xl/media/image43.png" ContentType="image/png"/>
  <Override PartName="/xl/media/image42.png" ContentType="image/png"/>
  <Override PartName="/xl/media/image41.png" ContentType="image/png"/>
  <Override PartName="/xl/media/image94.jpeg" ContentType="image/jpeg"/>
  <Override PartName="/xl/media/image40.png" ContentType="image/png"/>
  <Override PartName="/xl/media/image32.png" ContentType="image/png"/>
  <Override PartName="/xl/media/image31.png" ContentType="image/png"/>
  <Override PartName="/xl/media/image93.jpeg" ContentType="image/jpeg"/>
  <Override PartName="/xl/media/image30.png" ContentType="image/png"/>
  <Override PartName="/xl/media/image13.png" ContentType="image/png"/>
  <Override PartName="/xl/media/image4.png" ContentType="image/png"/>
  <Override PartName="/xl/media/image36.png" ContentType="image/png"/>
  <Override PartName="/xl/media/image9.png" ContentType="image/png"/>
  <Override PartName="/xl/media/image18.png" ContentType="image/png"/>
  <Override PartName="/xl/media/image57.png" ContentType="image/png"/>
  <Override PartName="/xl/media/image20.png" ContentType="image/png"/>
  <Override PartName="/xl/media/image49.png" ContentType="image/png"/>
  <Override PartName="/xl/media/image12.png" ContentType="image/png"/>
  <Override PartName="/xl/media/image3.png" ContentType="image/png"/>
  <Override PartName="/xl/media/image35.png" ContentType="image/png"/>
  <Override PartName="/xl/media/image8.png" ContentType="image/png"/>
  <Override PartName="/xl/media/image17.png" ContentType="image/png"/>
  <Override PartName="/xl/media/image48.png" ContentType="image/png"/>
  <Override PartName="/xl/media/image61.png" ContentType="image/png"/>
  <Override PartName="/xl/media/image19.png" ContentType="image/png"/>
  <Override PartName="/xl/media/image62.png" ContentType="image/png"/>
  <Override PartName="/xl/media/image11.png" ContentType="image/png"/>
  <Override PartName="/xl/media/image2.png" ContentType="image/png"/>
  <Override PartName="/xl/media/image91.jpeg" ContentType="image/jpeg"/>
  <Override PartName="/xl/media/image63.png" ContentType="image/png"/>
  <Override PartName="/xl/media/image64.png" ContentType="image/png"/>
  <Override PartName="/xl/media/image66.png" ContentType="image/png"/>
  <Override PartName="/xl/media/image67.png" ContentType="image/png"/>
  <Override PartName="/xl/media/image69.png" ContentType="image/png"/>
  <Override PartName="/xl/media/image71.png" ContentType="image/png"/>
  <Override PartName="/xl/media/image29.png" ContentType="image/png"/>
  <Override PartName="/xl/media/image72.png" ContentType="image/png"/>
  <Override PartName="/xl/media/image73.png" ContentType="image/png"/>
  <Override PartName="/xl/media/image74.png" ContentType="image/png"/>
  <Override PartName="/xl/media/image89.jpeg" ContentType="image/jpeg"/>
  <Override PartName="/xl/media/image82.jpeg" ContentType="image/jpeg"/>
  <Override PartName="/xl/media/image68.png" ContentType="image/png"/>
  <Override PartName="/xl/media/image70.png" ContentType="image/png"/>
  <Override PartName="/xl/media/image28.png" ContentType="image/png"/>
  <Override PartName="/xl/media/image87.jpeg" ContentType="image/jpeg"/>
  <Override PartName="/xl/media/image26.png" ContentType="image/png"/>
  <Override PartName="/xl/media/image60.png" ContentType="image/png"/>
  <Override PartName="/xl/media/image86.jpeg" ContentType="image/jpeg"/>
  <Override PartName="/xl/media/image77.png" ContentType="image/png"/>
  <Override PartName="/xl/media/image85.jpeg" ContentType="image/jpeg"/>
  <Override PartName="/xl/media/image79.png" ContentType="image/png"/>
  <Override PartName="/xl/media/image75.png" ContentType="image/png"/>
  <Override PartName="/xl/media/image84.jpeg" ContentType="image/jpeg"/>
  <Override PartName="/xl/media/image65.png" ContentType="image/png"/>
  <Override PartName="/xl/media/image90.jpeg" ContentType="image/jpeg"/>
  <Override PartName="/xl/media/image88.jpeg" ContentType="image/jpeg"/>
  <Override PartName="/xl/media/image83.jpeg" ContentType="image/jpeg"/>
  <Override PartName="/xl/media/image78.png" ContentType="image/png"/>
  <Override PartName="/xl/media/image76.png" ContentType="image/png"/>
  <Override PartName="/xl/media/image27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59.png" ContentType="image/png"/>
  <Override PartName="/xl/media/image92.jpeg" ContentType="image/jpeg"/>
  <Override PartName="/xl/media/image21.png" ContentType="image/png"/>
  <Override PartName="/xl/media/image58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38.png" ContentType="image/png"/>
  <Override PartName="/xl/media/image80.png" ContentType="image/png"/>
  <Override PartName="/xl/media/image6.png" ContentType="image/png"/>
  <Override PartName="/xl/media/image15.png" ContentType="image/png"/>
  <Override PartName="/xl/media/image33.png" ContentType="image/png"/>
  <Override PartName="/xl/media/image1.png" ContentType="image/png"/>
  <Override PartName="/xl/media/image10.png" ContentType="image/png"/>
  <Override PartName="/xl/media/image47.png" ContentType="image/png"/>
  <Override PartName="/xl/media/image16.png" ContentType="image/png"/>
  <Override PartName="/xl/media/image81.png" ContentType="image/png"/>
  <Override PartName="/xl/media/image7.png" ContentType="image/png"/>
  <Override PartName="/xl/media/image39.png" ContentType="image/png"/>
  <Override PartName="/xl/media/image34.png" ContentType="image/png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Design checks" sheetId="3" state="visible" r:id="rId5"/>
    <sheet name="BOQ" sheetId="4" state="visible" r:id="rId6"/>
    <sheet name="Materials" sheetId="5" state="visible" r:id="rId7"/>
    <sheet name="References" sheetId="6" state="visible" r:id="rId8"/>
  </sheets>
  <definedNames>
    <definedName function="false" hidden="false" localSheetId="3" name="_xlnm.Print_Titles" vbProcedure="false">BOQ!$1:$1</definedName>
    <definedName function="false" hidden="true" localSheetId="3" name="_xlnm._FilterDatabase" vbProcedure="false">BOQ!$A$1:$M$128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Blue = quantity from our CAD / 3D model. Check on site; write corrections in the Note column.</t>
        </r>
      </text>
    </comment>
  </commentList>
</comments>
</file>

<file path=xl/sharedStrings.xml><?xml version="1.0" encoding="utf-8"?>
<sst xmlns="http://schemas.openxmlformats.org/spreadsheetml/2006/main" count="1219" uniqueCount="848">
  <si>
    <t xml:space="preserve">SAMARKAND — terrace restaurant, Da Nang</t>
  </si>
  <si>
    <t xml:space="preserve">Bill of Quantities for pricing / Bảng khối lượng để báo giá — design revision R12-v8.2</t>
  </si>
  <si>
    <t xml:space="preserve">English</t>
  </si>
  <si>
    <t xml:space="preserve">Tiếng Việt</t>
  </si>
  <si>
    <t xml:space="preserve">Project / Dự án</t>
  </si>
  <si>
    <t xml:space="preserve">Tajik &amp; Uzbek restaurant terrace: new steel roof with a glazed-tile dome, aivan platform, themed booths, tents, tapchan, bar, mangal grill, street facade.</t>
  </si>
  <si>
    <t xml:space="preserve">Sân thượng nhà hàng Tajik &amp; Uzbek: mái thép mới với mái vòm gạch men, bục aivan, ô ngồi theo chủ đề, lều, tapchan, quầy bar, bếp nướng, mặt tiền.</t>
  </si>
  <si>
    <t xml:space="preserve">Size / Quy mô</t>
  </si>
  <si>
    <t xml:space="preserve">Terrace ≈ 317 m² + kids 17 m² + mangal 19 m² · roof ≈ 413 m² · 155 seats (+31 street bench seats)</t>
  </si>
  <si>
    <t xml:space="preserve">Sân ≈ 317 m² + trẻ em 17 m² + bếp nướng 19 m² · mái ≈ 413 m² · 155 chỗ ngồi (+31 chỗ ghế băng mặt đường)</t>
  </si>
  <si>
    <t xml:space="preserve">What we ask / Yêu cầu</t>
  </si>
  <si>
    <t xml:space="preserve">Please fill the YELLOW cells on sheet "BOQ": unit price in VND (supply + install), your note, and a status for every line. Totals calculate automatically on "Summary".</t>
  </si>
  <si>
    <t xml:space="preserve">Vui lòng điền các ô MÀU VÀNG trong sheet "BOQ": đơn giá VND (cung cấp + lắp đặt), ghi chú, và trạng thái cho từng dòng. Tổng tiền tự tính ở sheet "Summary".</t>
  </si>
  <si>
    <t xml:space="preserve">Status values / Trạng thái</t>
  </si>
  <si>
    <t xml:space="preserve">Priced = price given · Need info = you need a drawing / sample / answer · Alternative = you propose another material or method (describe in Note) · Not in scope = you do not do this item</t>
  </si>
  <si>
    <t xml:space="preserve">Priced = đã báo giá · Need info = cần thêm bản vẽ / mẫu / trả lời · Alternative = đề xuất vật liệu hoặc cách làm khác (ghi trong Note) · Not in scope = không làm hạng mục này</t>
  </si>
  <si>
    <t xml:space="preserve">Quantities / Khối lượng</t>
  </si>
  <si>
    <t xml:space="preserve">Taken from our CAD plan and 3D model. They are for comparison of offers — please check on site and correct in your Note if you measure differently.</t>
  </si>
  <si>
    <t xml:space="preserve">Lấy từ bản vẽ CAD và mô hình 3D. Dùng để so sánh báo giá — vui lòng kiểm tra tại công trình và ghi chú nếu đo khác.</t>
  </si>
  <si>
    <t xml:space="preserve">Images / Hình ảnh</t>
  </si>
  <si>
    <t xml:space="preserve">Each line has a picture from the 3D model. Sheet "Materials" shows the finishes (codes M01–M30), sheet "References" shows real photos the owner likes.</t>
  </si>
  <si>
    <t xml:space="preserve">Mỗi dòng có hình từ mô hình 3D. Sheet "Materials" là mẫu vật liệu hoàn thiện (mã M01–M30), sheet "References" là ảnh thực tế chủ đầu tư thích.</t>
  </si>
  <si>
    <t xml:space="preserve">Please check first / Kiểm tra trước</t>
  </si>
  <si>
    <t xml:space="preserve">Sheet "Design checks" lists 15 technical points (structure, fire, slip, gas, permits). Please read before pricing and comment.</t>
  </si>
  <si>
    <t xml:space="preserve">Sheet "Design checks" liệt kê 15 điểm kỹ thuật (kết cấu, PCCC, chống trơn, gas, giấy phép). Vui lòng đọc trước khi báo giá và góp ý.</t>
  </si>
  <si>
    <t xml:space="preserve">3D model / Mô hình 3D</t>
  </si>
  <si>
    <t xml:space="preserve">https://claude.ai/artifact/7NGDiBpaXwuSr9gytuvAtm  (open in a browser; buttons: roof, ceiling, facade, dimensions)</t>
  </si>
  <si>
    <t xml:space="preserve">https://claude.ai/artifact/7NGDiBpaXwuSr9gytuvAtm  (mở bằng trình duyệt; nút: mái, trần, mặt tiền, kích thước)</t>
  </si>
  <si>
    <t xml:space="preserve">Drawings / Bản vẽ</t>
  </si>
  <si>
    <t xml:space="preserve">Plan R12-v8 (EN/RU) · Roof plan · S-01 Roof framing · S-02 Central dome · S-03 Chinar + skylight · S-04 Majolica column · S-05 Street portal (pishtaq) + sebil · S-06 Khiva arcade · S-07 Bar · S-08 Themed booth</t>
  </si>
  <si>
    <t xml:space="preserve">Mặt bằng R12-v8 · Mặt bằng mái · S-01 Khung mái · S-02 Mái vòm · S-03 Cây chinar + giếng trời · S-04 Cột majolica · S-05 Cổng pishtaq + sebil · S-06 Hàng vòm Khiva · S-07 Quầy bar · S-08 Ô ngồi chủ đề</t>
  </si>
  <si>
    <t xml:space="preserve">Prices / Giá</t>
  </si>
  <si>
    <t xml:space="preserve">VND, excluding VAT, including materials, labour, transport, installation, scaffolding and site cleaning. Give a separate line if something is excluded.</t>
  </si>
  <si>
    <t xml:space="preserve">VND, chưa VAT, bao gồm vật tư, nhân công, vận chuyển, lắp đặt, giàn giáo và vệ sinh. Ghi riêng nếu có phần không bao gồm.</t>
  </si>
  <si>
    <t xml:space="preserve">Example of a filled line / Ví dụ một dòng đã điền</t>
  </si>
  <si>
    <t xml:space="preserve">Code</t>
  </si>
  <si>
    <t xml:space="preserve">F01</t>
  </si>
  <si>
    <t xml:space="preserve">Item</t>
  </si>
  <si>
    <t xml:space="preserve">Carved armchair</t>
  </si>
  <si>
    <t xml:space="preserve">Unit</t>
  </si>
  <si>
    <t xml:space="preserve">pcs</t>
  </si>
  <si>
    <t xml:space="preserve">Qty</t>
  </si>
  <si>
    <t xml:space="preserve">Unit price VND</t>
  </si>
  <si>
    <t xml:space="preserve">Amount VND</t>
  </si>
  <si>
    <t xml:space="preserve">Note</t>
  </si>
  <si>
    <t xml:space="preserve">Acacia wood, walnut stain; prototype 10 days</t>
  </si>
  <si>
    <t xml:space="preserve">Status</t>
  </si>
  <si>
    <t xml:space="preserve">Priced</t>
  </si>
  <si>
    <t xml:space="preserve">Yellow cells = your input (ô vàng = nhà thầu điền). Everything else is formula or our data.</t>
  </si>
  <si>
    <t xml:space="preserve">Summary / Tổng hợp (VND, excl. VAT unless stated)</t>
  </si>
  <si>
    <t xml:space="preserve">Section</t>
  </si>
  <si>
    <t xml:space="preserve">Hạng mục</t>
  </si>
  <si>
    <t xml:space="preserve">Lines priced</t>
  </si>
  <si>
    <t xml:space="preserve">A</t>
  </si>
  <si>
    <t xml:space="preserve">Preliminaries, demolition, engineering</t>
  </si>
  <si>
    <t xml:space="preserve">Chuẩn bị, tháo dỡ, thiết kế kỹ thuật</t>
  </si>
  <si>
    <t xml:space="preserve">B</t>
  </si>
  <si>
    <t xml:space="preserve">Roof structure, skylight and dome</t>
  </si>
  <si>
    <t xml:space="preserve">Kết cấu mái, giếng trời và mái vòm</t>
  </si>
  <si>
    <t xml:space="preserve">C</t>
  </si>
  <si>
    <t xml:space="preserve">Floors, platform, ramp</t>
  </si>
  <si>
    <t xml:space="preserve">Sàn, bục, dốc</t>
  </si>
  <si>
    <t xml:space="preserve">D</t>
  </si>
  <si>
    <t xml:space="preserve">Street facade, signage, planting</t>
  </si>
  <si>
    <t xml:space="preserve">Mặt tiền đường, biển hiệu, cây xanh</t>
  </si>
  <si>
    <t xml:space="preserve">E</t>
  </si>
  <si>
    <t xml:space="preserve">Aivan (raised platform by the hall)</t>
  </si>
  <si>
    <t xml:space="preserve">Aivan (bục cao sát sảnh)</t>
  </si>
  <si>
    <t xml:space="preserve">F</t>
  </si>
  <si>
    <t xml:space="preserve">Dining terrace: furniture and features</t>
  </si>
  <si>
    <t xml:space="preserve">Khu ăn sân thượng: nội thất và điểm nhấn</t>
  </si>
  <si>
    <t xml:space="preserve">G</t>
  </si>
  <si>
    <t xml:space="preserve">Themed booths (8)</t>
  </si>
  <si>
    <t xml:space="preserve">Ô ngồi theo chủ đề (8)</t>
  </si>
  <si>
    <t xml:space="preserve">H</t>
  </si>
  <si>
    <t xml:space="preserve">Majlis tents and tapchan</t>
  </si>
  <si>
    <t xml:space="preserve">Lều majlis và giường tapchan</t>
  </si>
  <si>
    <t xml:space="preserve">I</t>
  </si>
  <si>
    <t xml:space="preserve">Bukhara rotunda, Khiva gate, corridor</t>
  </si>
  <si>
    <t xml:space="preserve">Nhà vòm Bukhara, cổng Khiva, hành lang</t>
  </si>
  <si>
    <t xml:space="preserve">J</t>
  </si>
  <si>
    <t xml:space="preserve">Bar</t>
  </si>
  <si>
    <t xml:space="preserve">Quầy bar</t>
  </si>
  <si>
    <t xml:space="preserve">K</t>
  </si>
  <si>
    <t xml:space="preserve">Mangal (grill) kitchen and sign</t>
  </si>
  <si>
    <t xml:space="preserve">Bếp nướng mangal và biển hiệu</t>
  </si>
  <si>
    <t xml:space="preserve">L</t>
  </si>
  <si>
    <t xml:space="preserve">Textiles and carpets</t>
  </si>
  <si>
    <t xml:space="preserve">Hàng dệt và thảm</t>
  </si>
  <si>
    <t xml:space="preserve">M</t>
  </si>
  <si>
    <t xml:space="preserve">Lighting</t>
  </si>
  <si>
    <t xml:space="preserve">Chiếu sáng</t>
  </si>
  <si>
    <t xml:space="preserve">N</t>
  </si>
  <si>
    <t xml:space="preserve">MEP, fire safety, AV</t>
  </si>
  <si>
    <t xml:space="preserve">Cơ điện, PCCC, âm thanh</t>
  </si>
  <si>
    <t xml:space="preserve">Subtotal works / Tổng cộng</t>
  </si>
  <si>
    <t xml:space="preserve">Contingency / Dự phòng (%)</t>
  </si>
  <si>
    <t xml:space="preserve">Total before VAT / Tổng trước VAT</t>
  </si>
  <si>
    <t xml:space="preserve">VAT (%)</t>
  </si>
  <si>
    <t xml:space="preserve">GRAND TOTAL / TỔNG CỘNG</t>
  </si>
  <si>
    <t xml:space="preserve">Lines with status "Need info"</t>
  </si>
  <si>
    <t xml:space="preserve">Lines with status "Alternative"</t>
  </si>
  <si>
    <t xml:space="preserve">Lines without status yet</t>
  </si>
  <si>
    <t xml:space="preserve">Contingency 7 % and VAT 8 % are editable defaults (yellow). VAT rate per current Vietnamese rules — adjust if your invoice uses 10 %.</t>
  </si>
  <si>
    <t xml:space="preserve">X</t>
  </si>
  <si>
    <t xml:space="preserve">ALTERNATIVES — price for comparison only (NOT added to the total)</t>
  </si>
  <si>
    <t xml:space="preserve">PHƯƠNG ÁN THAY THẾ — chỉ báo giá để so sánh (KHÔNG cộng vào tổng)</t>
  </si>
  <si>
    <t xml:space="preserve">No</t>
  </si>
  <si>
    <t xml:space="preserve">Topic</t>
  </si>
  <si>
    <t xml:space="preserve">Point to check / Điểm cần kiểm tra</t>
  </si>
  <si>
    <t xml:space="preserve">Who</t>
  </si>
  <si>
    <t xml:space="preserve">Affects</t>
  </si>
  <si>
    <t xml:space="preserve">Contractor answer / Trả lời nhà thầu</t>
  </si>
  <si>
    <t xml:space="preserve">Q01</t>
  </si>
  <si>
    <t xml:space="preserve">Structure</t>
  </si>
  <si>
    <t xml:space="preserve">Roof steel, dome and anchors must be designed and stamped by a licensed Vietnamese structural engineer (typhoon wind, uplift). Our sections (IPE 300, C200, SHS 150) are preliminary.</t>
  </si>
  <si>
    <t xml:space="preserve">Contractor / engineer</t>
  </si>
  <si>
    <t xml:space="preserve">Before pricing B</t>
  </si>
  <si>
    <t xml:space="preserve">Q02</t>
  </si>
  <si>
    <t xml:space="preserve">Existing building facade and slab: confirm they can take the C300 ledger and anchors; anchor pull-out tests on site.</t>
  </si>
  <si>
    <t xml:space="preserve">Engineer</t>
  </si>
  <si>
    <t xml:space="preserve">Before pricing B04</t>
  </si>
  <si>
    <t xml:space="preserve">Q03</t>
  </si>
  <si>
    <t xml:space="preserve">Floor</t>
  </si>
  <si>
    <t xml:space="preserve">Polished natural marble is slippery when wet. Price marble-LOOK porcelain R11 (honed). Natural honed marble only as an alternative line.</t>
  </si>
  <si>
    <t xml:space="preserve">Owner decision</t>
  </si>
  <si>
    <t xml:space="preserve">Pricing C01</t>
  </si>
  <si>
    <t xml:space="preserve">Q04</t>
  </si>
  <si>
    <t xml:space="preserve">Access</t>
  </si>
  <si>
    <t xml:space="preserve">The lift door opens onto the ramp slope. A level landing 1.5 × 1.5 m is required in front of the lift (included in C06).</t>
  </si>
  <si>
    <t xml:space="preserve">Owner / designer</t>
  </si>
  <si>
    <t xml:space="preserve">Confirmed</t>
  </si>
  <si>
    <t xml:space="preserve">Q05</t>
  </si>
  <si>
    <t xml:space="preserve">Fire</t>
  </si>
  <si>
    <t xml:space="preserve">All textiles (drapes, swags, tents, flying / ceiling carpets, majlis) need fire-retardant treatment with certificates; keep fabrics ≥ 3 m from the mangal and tandoor.</t>
  </si>
  <si>
    <t xml:space="preserve">Contractor</t>
  </si>
  <si>
    <t xml:space="preserve">All L, I, H items</t>
  </si>
  <si>
    <t xml:space="preserve">Q06</t>
  </si>
  <si>
    <t xml:space="preserve">Fire / gas</t>
  </si>
  <si>
    <t xml:space="preserve">Mangal kitchen: gas installation by a licensed contractor, leak detector, extinguishers, flue above the roof with spark arrestor.</t>
  </si>
  <si>
    <t xml:space="preserve">K items</t>
  </si>
  <si>
    <t xml:space="preserve">Q07</t>
  </si>
  <si>
    <t xml:space="preserve">Climate</t>
  </si>
  <si>
    <t xml:space="preserve">Coastal humid / salty air: hardwood must be kiln-dried, sealed on all sides; brass with lacquer; steel C4 protection. Please state the wood species you price.</t>
  </si>
  <si>
    <t xml:space="preserve">All wood items</t>
  </si>
  <si>
    <t xml:space="preserve">Q08</t>
  </si>
  <si>
    <t xml:space="preserve">Tree</t>
  </si>
  <si>
    <t xml:space="preserve">The chinar tree under the skylight is an existing tree. Arborist to confirm it can be kept, pruned and trained; protect roots during floor works.</t>
  </si>
  <si>
    <t xml:space="preserve">Arborist</t>
  </si>
  <si>
    <t xml:space="preserve">F04</t>
  </si>
  <si>
    <t xml:space="preserve">Q09</t>
  </si>
  <si>
    <t xml:space="preserve">Water</t>
  </si>
  <si>
    <t xml:space="preserve">Hauz, aryk and sebil: waterproofing, recirculating pumps, RCD protection, easy cleaning access.</t>
  </si>
  <si>
    <t xml:space="preserve">F06, F07, D02</t>
  </si>
  <si>
    <t xml:space="preserve">Q10</t>
  </si>
  <si>
    <t xml:space="preserve">Electrical</t>
  </si>
  <si>
    <t xml:space="preserve">All outdoor fittings IP65, 2700 K warm white, dimmable; display ≥ 1500 nits outdoor-rated.</t>
  </si>
  <si>
    <t xml:space="preserve">M, E08</t>
  </si>
  <si>
    <t xml:space="preserve">Q11</t>
  </si>
  <si>
    <t xml:space="preserve">Permits</t>
  </si>
  <si>
    <t xml:space="preserve">Signage (SAMARKAND letters, display), roof structure and PCCC (fire) approvals from the local authorities.</t>
  </si>
  <si>
    <t xml:space="preserve">Owner / contractor</t>
  </si>
  <si>
    <t xml:space="preserve">D07, K08, N05</t>
  </si>
  <si>
    <t xml:space="preserve">Q12</t>
  </si>
  <si>
    <t xml:space="preserve">Dome</t>
  </si>
  <si>
    <t xml:space="preserve">Dome is now LIGHTWEIGHT: FRP outer shell + GRG / FRP inner karbandi + 12-rib steel frame (≈ 1.5–2 t total instead of ≈ 5 t with GRC). Please price this as the main option and the heavy GRC version on the ALTERNATIVE lines (section X) for comparison. Engineer to confirm fixing against typhoon uplift.</t>
  </si>
  <si>
    <t xml:space="preserve">B12–B15, X01–X03</t>
  </si>
  <si>
    <t xml:space="preserve">Q13</t>
  </si>
  <si>
    <t xml:space="preserve">Glass</t>
  </si>
  <si>
    <t xml:space="preserve">Kids corner sits against the hall glazing: confirm the existing glass is safety glass or add protection film.</t>
  </si>
  <si>
    <t xml:space="preserve">F10</t>
  </si>
  <si>
    <t xml:space="preserve">Q14</t>
  </si>
  <si>
    <t xml:space="preserve">Furniture</t>
  </si>
  <si>
    <t xml:space="preserve">Please price 1 prototype armchair + 1 table first for approval before the series (46 chairs, 15 tables).</t>
  </si>
  <si>
    <t xml:space="preserve">Owner</t>
  </si>
  <si>
    <t xml:space="preserve">F01–F03</t>
  </si>
  <si>
    <t xml:space="preserve">Q15</t>
  </si>
  <si>
    <t xml:space="preserve">Scope</t>
  </si>
  <si>
    <t xml:space="preserve">NOT included: main kitchen equipment, tableware, uniforms, POS/IT, licences, loose decor collection for the rotunda unless priced separately.</t>
  </si>
  <si>
    <t xml:space="preserve">—</t>
  </si>
  <si>
    <t xml:space="preserve">Code
Mã</t>
  </si>
  <si>
    <t xml:space="preserve">Item (EN)</t>
  </si>
  <si>
    <t xml:space="preserve">Hạng mục (VI)</t>
  </si>
  <si>
    <t xml:space="preserve">Specification / Quy cách</t>
  </si>
  <si>
    <t xml:space="preserve">Size / Kích thước</t>
  </si>
  <si>
    <t xml:space="preserve">Unit
ĐV</t>
  </si>
  <si>
    <t xml:space="preserve">Qty
SL</t>
  </si>
  <si>
    <t xml:space="preserve">Image / Hình</t>
  </si>
  <si>
    <t xml:space="preserve">Ref
Bản vẽ</t>
  </si>
  <si>
    <t xml:space="preserve">Unit price VND
Đơn giá</t>
  </si>
  <si>
    <t xml:space="preserve">Amount VND
Thành tiền</t>
  </si>
  <si>
    <t xml:space="preserve">Contractor note
Ghi chú nhà thầu</t>
  </si>
  <si>
    <t xml:space="preserve">Status
Trạng thái</t>
  </si>
  <si>
    <t xml:space="preserve">Subtotal</t>
  </si>
  <si>
    <t xml:space="preserve">A01</t>
  </si>
  <si>
    <t xml:space="preserve">Site protection, hoarding, temporary power/water, cleaning</t>
  </si>
  <si>
    <t xml:space="preserve">Bảo vệ công trường, rào tạm, điện nước tạm, vệ sinh</t>
  </si>
  <si>
    <t xml:space="preserve">Whole terrace works area; restaurant hall stays closed to the works</t>
  </si>
  <si>
    <t xml:space="preserve">≈ 450 m²</t>
  </si>
  <si>
    <t xml:space="preserve">lot</t>
  </si>
  <si>
    <t xml:space="preserve">Plan</t>
  </si>
  <si>
    <t xml:space="preserve">A02</t>
  </si>
  <si>
    <t xml:space="preserve">Demolish existing pergola, louvres under balcony and old canopy; haul away</t>
  </si>
  <si>
    <t xml:space="preserve">Tháo dỡ giàn pergola, lam chắn nắng dưới ban công và mái che cũ; vận chuyển phế thải</t>
  </si>
  <si>
    <t xml:space="preserve">Keep the existing building facade, glazing and balcony slab intact</t>
  </si>
  <si>
    <t xml:space="preserve">A03</t>
  </si>
  <si>
    <t xml:space="preserve">Remove old floor finish; levelling screed for new floor</t>
  </si>
  <si>
    <t xml:space="preserve">Đục bỏ lớp lát nền cũ; cán nền tạo phẳng</t>
  </si>
  <si>
    <t xml:space="preserve">Screed 40–50 mm, falls 1 % to drains; terrace level −0.450</t>
  </si>
  <si>
    <t xml:space="preserve">317 m² + kids 17 m²</t>
  </si>
  <si>
    <t xml:space="preserve">m²</t>
  </si>
  <si>
    <t xml:space="preserve">A04</t>
  </si>
  <si>
    <t xml:space="preserve">Structural design + permit drawings (roof steel, dome, anchors, footings)</t>
  </si>
  <si>
    <t xml:space="preserve">Thiết kế kết cấu + hồ sơ xin phép (khung thép mái, mái vòm, neo, móng)</t>
  </si>
  <si>
    <t xml:space="preserve">By a licensed Vietnamese structural engineer: typhoon wind (Da Nang), uplift, anchor pull-out tests, check of existing slab and facade for the ledger</t>
  </si>
  <si>
    <t xml:space="preserve">S-01, S-02</t>
  </si>
  <si>
    <t xml:space="preserve">B01</t>
  </si>
  <si>
    <t xml:space="preserve">Steel columns SHS 150×150×8 (S355), base plate 300×300×20, 4 chemical anchors M20</t>
  </si>
  <si>
    <t xml:space="preserve">Cột thép hộp SHS 150×150×8 (S355), bản đế 300×300×20, 4 bu lông hóa chất M20</t>
  </si>
  <si>
    <t xml:space="preserve">11 columns, h ≈ 3.3 m; weight ≈ 1260 kg incl. plates</t>
  </si>
  <si>
    <t xml:space="preserve">11 pcs</t>
  </si>
  <si>
    <t xml:space="preserve">kg</t>
  </si>
  <si>
    <t xml:space="preserve">S-01, S-04</t>
  </si>
  <si>
    <t xml:space="preserve">B02</t>
  </si>
  <si>
    <t xml:space="preserve">Roof beams IPE 300 (S355) with end plates, cap plates, bolts M16 8.8</t>
  </si>
  <si>
    <t xml:space="preserve">Dầm mái IPE 300 (S355) kèm bản mã, bu lông M16 cấp 8.8</t>
  </si>
  <si>
    <t xml:space="preserve">105.2 m on the column lines; bear on facade ledger and columns</t>
  </si>
  <si>
    <t xml:space="preserve">105.2 m</t>
  </si>
  <si>
    <t xml:space="preserve">S-01</t>
  </si>
  <si>
    <t xml:space="preserve">B03</t>
  </si>
  <si>
    <t xml:space="preserve">Purlins C200×75×20×2.5 galvanised @ 1000 with cleats</t>
  </si>
  <si>
    <t xml:space="preserve">Xà gồ C200×75×20×2.5 mạ kẽm @1000 kèm ke</t>
  </si>
  <si>
    <t xml:space="preserve">381.8 m</t>
  </si>
  <si>
    <t xml:space="preserve">B04</t>
  </si>
  <si>
    <t xml:space="preserve">Facade ledger C300 on existing building, chemical anchors M16 @ 600</t>
  </si>
  <si>
    <t xml:space="preserve">Thép C300 liên kết vào tường nhà hiện hữu, bu lông hóa chất M16 @600</t>
  </si>
  <si>
    <t xml:space="preserve">37.1 m along the hall facade; pull-out test before installation</t>
  </si>
  <si>
    <t xml:space="preserve">37.1 m</t>
  </si>
  <si>
    <t xml:space="preserve">B05</t>
  </si>
  <si>
    <t xml:space="preserve">Corrosion protection for all roof steel (coastal C4)</t>
  </si>
  <si>
    <t xml:space="preserve">Chống ăn mòn cho toàn bộ thép mái (môi trường biển C4)</t>
  </si>
  <si>
    <t xml:space="preserve">Hot-dip galvanising + 1 finish coat, or epoxy zinc primer + epoxy + PU top coat (≥ 240 µm); colour bronze-black</t>
  </si>
  <si>
    <t xml:space="preserve">B06</t>
  </si>
  <si>
    <t xml:space="preserve">Insulated sandwich roof panel PU 50 mm, underside wood-grain finish</t>
  </si>
  <si>
    <t xml:space="preserve">Tấm panel cách nhiệt PU 50 mm, mặt dưới vân gỗ</t>
  </si>
  <si>
    <t xml:space="preserve">Fall 5 % to the street; fixings with sealing washers; underside is the finished ceiling</t>
  </si>
  <si>
    <t xml:space="preserve">413 m²</t>
  </si>
  <si>
    <t xml:space="preserve">Roof plan</t>
  </si>
  <si>
    <t xml:space="preserve">B07</t>
  </si>
  <si>
    <t xml:space="preserve">Street box gutter 250 wide (galv. steel / stainless), outlets every 6 m</t>
  </si>
  <si>
    <t xml:space="preserve">Máng xối hộp rộng 250 (thép mạ kẽm / inox), thoát nước mỗi 6 m</t>
  </si>
  <si>
    <t xml:space="preserve">Overflow spouts; leaf guards</t>
  </si>
  <si>
    <t xml:space="preserve">37.2 m</t>
  </si>
  <si>
    <t xml:space="preserve">m</t>
  </si>
  <si>
    <t xml:space="preserve">B08</t>
  </si>
  <si>
    <t xml:space="preserve">Downpipes inside / along columns + connection to site drainage</t>
  </si>
  <si>
    <t xml:space="preserve">Ống thoát nước mưa trong/dọc cột + đấu nối thoát nước</t>
  </si>
  <si>
    <t xml:space="preserve">uPVC Ø110, cleaning eyes</t>
  </si>
  <si>
    <t xml:space="preserve">7 pcs</t>
  </si>
  <si>
    <t xml:space="preserve">B09</t>
  </si>
  <si>
    <t xml:space="preserve">Roof-to-building flashing and sealing</t>
  </si>
  <si>
    <t xml:space="preserve">Diềm che, chống thấm tiếp giáp mái và nhà</t>
  </si>
  <si>
    <t xml:space="preserve">Folded flashing + PU sealant along the ledger</t>
  </si>
  <si>
    <t xml:space="preserve">B10</t>
  </si>
  <si>
    <t xml:space="preserve">Skylight 3.0 × 3.0 over the chinar tree: laminated safety glass on steel upstand</t>
  </si>
  <si>
    <t xml:space="preserve">Giếng trời 3.0 × 3.0 trên cây chinar: kính an toàn dán trên khung thép</t>
  </si>
  <si>
    <t xml:space="preserve">Laminated glass 6+6 mm low-E, upstand 200 mm, sealed, falls to the roof; openable vent optional</t>
  </si>
  <si>
    <t xml:space="preserve">9 m²</t>
  </si>
  <si>
    <t xml:space="preserve">S-03</t>
  </si>
  <si>
    <t xml:space="preserve">B11</t>
  </si>
  <si>
    <t xml:space="preserve">Carved walnut panjara (girih stars) under the skylight, hung on M8 rods</t>
  </si>
  <si>
    <t xml:space="preserve">Lưới gỗ chạm khắc (hoa văn sao girih) dưới giếng trời, treo bằng ty M8</t>
  </si>
  <si>
    <t xml:space="preserve">Cell 215–360 mm, hardwood walnut stain, UV + humidity resistant finish</t>
  </si>
  <si>
    <t xml:space="preserve">3.0 × 3.0 m</t>
  </si>
  <si>
    <t xml:space="preserve">B12</t>
  </si>
  <si>
    <t xml:space="preserve">Central dome Ø5.6 — LIGHT steel frame: ring girder IPE 300 rolled (also carries roof beams), 12 rolled T80 ribs + 2 hoops L60, lantern ring CHS, drum studs SHS 60, top ring UPN 240</t>
  </si>
  <si>
    <t xml:space="preserve">Mái vòm trung tâm Ø5.6 — khung thép NHẸ: dầm vòng IPE 300 uốn (đỡ cả dầm mái), 12 sườn T80 uốn + 2 vòng L60, vòng đỉnh CHS, cột trống SHS 60, vòng UPN 240</t>
  </si>
  <si>
    <t xml:space="preserve">Lightweight FRP / GRG shells allow 12 ribs instead of 24 (≈ 900 kg instead of ≈ 1 400 kg). Final sections by the structural engineer. Galvanised, bolted splices</t>
  </si>
  <si>
    <t xml:space="preserve">Ø 5.6 m</t>
  </si>
  <si>
    <t xml:space="preserve">S-02</t>
  </si>
  <si>
    <t xml:space="preserve">B13</t>
  </si>
  <si>
    <t xml:space="preserve">Dome exterior shell: FRP (fibreglass composite) 6–8 mm, moulded ribbed tile pattern, turquoise UV gelcoat, in segments bolted to the ribs</t>
  </si>
  <si>
    <t xml:space="preserve">Vỏ mái vòm ngoài: composite FRP 6–8 mm, đúc khuôn hoa văn gạch gân, gelcoat xanh ngọc chống UV, chia mảnh bắt bu lông vào sườn</t>
  </si>
  <si>
    <t xml:space="preserve">≈ 10–15 kg/m² (GRC + tiles ≈ 70 kg/m²). Colour as sample M07. Typhoon: through-bolts + sealed joints, wind uplift checked by the engineer. Copper finial</t>
  </si>
  <si>
    <t xml:space="preserve">36.2 m²</t>
  </si>
  <si>
    <t xml:space="preserve">B14</t>
  </si>
  <si>
    <t xml:space="preserve">Dome drum: real kufic glazed brick facing (or glazed ceramic tiles) on cement board / GRC panels</t>
  </si>
  <si>
    <t xml:space="preserve">Trống mái vòm: ốp gạch men chữ kufic thật (hoặc gạch men) trên tấm xi măng / GRC</t>
  </si>
  <si>
    <t xml:space="preserve">Real ceramic kept here — it is the part seen up close. Pattern as sample M09</t>
  </si>
  <si>
    <t xml:space="preserve">7.9 m²</t>
  </si>
  <si>
    <t xml:space="preserve">B15</t>
  </si>
  <si>
    <t xml:space="preserve">Dome interior karbandi shell: GRG (glass-fibre gypsum) 12–15 mm or FRP, painted pattern as the 3D model, hung from ribs and hoops</t>
  </si>
  <si>
    <t xml:space="preserve">Vỏ trong karbandi: GRG (thạch cao sợi thủy tinh) 12–15 mm hoặc FRP, vẽ hoa văn theo mô hình 3D, treo vào sườn và vòng</t>
  </si>
  <si>
    <t xml:space="preserve">≈ 12–15 kg/m² (GRC ≈ 45 kg/m²). Moulds from our 3D file (we supply). Indoor-type finish, ventilated void above</t>
  </si>
  <si>
    <t xml:space="preserve">≈ 30 m²</t>
  </si>
  <si>
    <t xml:space="preserve">B16</t>
  </si>
  <si>
    <t xml:space="preserve">Glazed lantern Ø1.0 on the dome crown, copper cap and finial</t>
  </si>
  <si>
    <t xml:space="preserve">Đèn lồng kính Ø1.0 trên đỉnh vòm, mũ đồng và chóp</t>
  </si>
  <si>
    <t xml:space="preserve">Laminated glass, ventilation gaps, flashing</t>
  </si>
  <si>
    <t xml:space="preserve">1 pc</t>
  </si>
  <si>
    <t xml:space="preserve">B17</t>
  </si>
  <si>
    <t xml:space="preserve">Ring gutter / flashing roof-to-dome</t>
  </si>
  <si>
    <t xml:space="preserve">Máng vòng / diềm tiếp giáp mái và vòm</t>
  </si>
  <si>
    <t xml:space="preserve">1 set</t>
  </si>
  <si>
    <t xml:space="preserve">C01</t>
  </si>
  <si>
    <t xml:space="preserve">Terrace floor: marble-look porcelain 600×600 (honed, anti-slip R11) on a diagonal grid with mosaic chip bands</t>
  </si>
  <si>
    <t xml:space="preserve">Sàn sân: gạch porcelain vân đá 600×600 (mờ, chống trơn R11) lát chéo với dải mosaic</t>
  </si>
  <si>
    <t xml:space="preserve">Polished marble is NOT allowed outdoors (slippery when wet). Bands: 40 mm cobalt/terracotta chips as sample M10</t>
  </si>
  <si>
    <t xml:space="preserve">288 m²</t>
  </si>
  <si>
    <t xml:space="preserve">C02</t>
  </si>
  <si>
    <t xml:space="preserve">Zellige tile "carpets" 3.6 × 3.6 under the dome and around the chinar</t>
  </si>
  <si>
    <t xml:space="preserve">Thảm gạch zellige 3.6 × 3.6 dưới mái vòm và quanh cây chinar</t>
  </si>
  <si>
    <t xml:space="preserve">Glazed cut tiles 50–100 mm, star pattern as sample M11, border band</t>
  </si>
  <si>
    <t xml:space="preserve">2 pcs = 25.9 m²</t>
  </si>
  <si>
    <t xml:space="preserve">C03</t>
  </si>
  <si>
    <t xml:space="preserve">Star mosaic medallion Ø2.6 around the hauz fountain</t>
  </si>
  <si>
    <t xml:space="preserve">Hoa văn mosaic hình sao Ø2.6 quanh hồ nước</t>
  </si>
  <si>
    <t xml:space="preserve">Glazed mosaic, cobalt / turquoise / white</t>
  </si>
  <si>
    <t xml:space="preserve">3.6 m²</t>
  </si>
  <si>
    <t xml:space="preserve">C04</t>
  </si>
  <si>
    <t xml:space="preserve">Alley floor: star-tile runner with border (encaustic cement tile 200×200)</t>
  </si>
  <si>
    <t xml:space="preserve">Sàn lối đi: thảm gạch bông hình sao có viền (gạch bông 200×200)</t>
  </si>
  <si>
    <t xml:space="preserve">Pattern as sample M12</t>
  </si>
  <si>
    <t xml:space="preserve">15.8 m²</t>
  </si>
  <si>
    <t xml:space="preserve">C05</t>
  </si>
  <si>
    <t xml:space="preserve">Aivan platform ±0.000: steel frame + hardwood/WPC deck, 0.45 m above the terrace</t>
  </si>
  <si>
    <t xml:space="preserve">Bục aivan ±0.000: khung thép + sàn gỗ/gỗ nhựa, cao 0.45 m</t>
  </si>
  <si>
    <t xml:space="preserve">Deck oak colour; edge nosing; ventilation under the deck</t>
  </si>
  <si>
    <t xml:space="preserve">49.3 m²</t>
  </si>
  <si>
    <t xml:space="preserve">C06</t>
  </si>
  <si>
    <t xml:space="preserve">Steps to the aivan + ramp 1:12 (1.3 m wide) + LEVEL landing 1.5 × 1.5 m at the lift door</t>
  </si>
  <si>
    <t xml:space="preserve">Bậc lên aivan + dốc 1:12 (rộng 1.3 m) + chiếu nghỉ PHẲNG 1.5 × 1.5 m trước cửa thang máy</t>
  </si>
  <si>
    <t xml:space="preserve">Handrails both sides on the ramp; anti-slip nosings</t>
  </si>
  <si>
    <t xml:space="preserve">C07</t>
  </si>
  <si>
    <t xml:space="preserve">Mangal kitchen floor: anti-slip slate / quarry tile + floor drain + grease trap</t>
  </si>
  <si>
    <t xml:space="preserve">Sàn bếp nướng: gạch đá chống trơn + thoát sàn + bẫy mỡ</t>
  </si>
  <si>
    <t xml:space="preserve">Falls to drain; washable</t>
  </si>
  <si>
    <t xml:space="preserve">19.1 m²</t>
  </si>
  <si>
    <t xml:space="preserve">C08</t>
  </si>
  <si>
    <t xml:space="preserve">Kids corner: rubber safety surfacing 30 mm with pattern</t>
  </si>
  <si>
    <t xml:space="preserve">Khu trẻ em: sàn cao su an toàn 30 mm có họa tiết</t>
  </si>
  <si>
    <t xml:space="preserve">EN 1177 drop-height rated</t>
  </si>
  <si>
    <t xml:space="preserve">17 m²</t>
  </si>
  <si>
    <t xml:space="preserve">D01</t>
  </si>
  <si>
    <t xml:space="preserve">Pishtaq entrance portal: 2 pylons RC core + glazed brick (hazarbaf), kufic frames, majolica panels, 3-tier glazed GRC muqarnas; 4 steps from the sidewalk</t>
  </si>
  <si>
    <t xml:space="preserve">Cổng pishtaq: 2 trụ lõi BTCT + gạch men hazarbaf, khung kufic, tấm majolica, muqarnas GRC 3 tầng; 4 bậc từ vỉa hè</t>
  </si>
  <si>
    <t xml:space="preserve">Opening 2.5 m, clear height 2.32 m under the muqarnas (see S-05)</t>
  </si>
  <si>
    <t xml:space="preserve">S-05</t>
  </si>
  <si>
    <t xml:space="preserve">D02</t>
  </si>
  <si>
    <t xml:space="preserve">Sebil wall fountain (glazed brick, majolica tympanum, brass spout, stone basin, pump)</t>
  </si>
  <si>
    <t xml:space="preserve">Đài nước sebil gắn tường (gạch men, tympanum majolica, vòi đồng, chậu đá, bơm)</t>
  </si>
  <si>
    <t xml:space="preserve">Recirculating pump, RCD-protected</t>
  </si>
  <si>
    <t xml:space="preserve">D03</t>
  </si>
  <si>
    <t xml:space="preserve">Majolica-clad columns along the street (GRC shell on the SHS column + majolica tiles, kufic bands)</t>
  </si>
  <si>
    <t xml:space="preserve">Cột ốp majolica dọc mặt đường (vỏ GRC bọc cột thép + gạch majolica, dải kufic)</t>
  </si>
  <si>
    <t xml:space="preserve">h 3.0 m, Ø ≈ 0.72 m with capital</t>
  </si>
  <si>
    <t xml:space="preserve">S-04</t>
  </si>
  <si>
    <t xml:space="preserve">D04</t>
  </si>
  <si>
    <t xml:space="preserve">Street benches: cast concrete with majolica band + backrest</t>
  </si>
  <si>
    <t xml:space="preserve">Ghế băng mặt đường: bê tông đúc có dải majolica + tựa lưng</t>
  </si>
  <si>
    <t xml:space="preserve">31 seats (not counted in the restaurant)</t>
  </si>
  <si>
    <t xml:space="preserve">21.2 m</t>
  </si>
  <si>
    <t xml:space="preserve">D05</t>
  </si>
  <si>
    <t xml:space="preserve">Street planter band: hazarbaf glazed brick cladding, waterproofing, drainage, soil, drip irrigation</t>
  </si>
  <si>
    <t xml:space="preserve">Bồn cây mặt đường: ốp gạch men hazarbaf, chống thấm, thoát nước, đất, tưới nhỏ giọt</t>
  </si>
  <si>
    <t xml:space="preserve">33.5 m</t>
  </si>
  <si>
    <t xml:space="preserve">D06</t>
  </si>
  <si>
    <t xml:space="preserve">Street photo arch with niche + lighting</t>
  </si>
  <si>
    <t xml:space="preserve">Vòm chụp ảnh mặt đường có hốc + đèn</t>
  </si>
  <si>
    <t xml:space="preserve">D07</t>
  </si>
  <si>
    <t xml:space="preserve">SAMARKAND channel letters, street side of the mangal wall (green LED face) + yellow subtitle</t>
  </si>
  <si>
    <t xml:space="preserve">Chữ nổi SAMARKAND mặt đường trên tường bếp nướng (mặt LED xanh) + dòng phụ màu vàng</t>
  </si>
  <si>
    <t xml:space="preserve">Letters h ≈ 0.46 m, length 2.4 m; subtitle "TAJIK AND UZBEK NATIONAL CUISINE"; IP65; signage permit</t>
  </si>
  <si>
    <t xml:space="preserve">3D</t>
  </si>
  <si>
    <t xml:space="preserve">D08</t>
  </si>
  <si>
    <t xml:space="preserve">Plumeria (frangipani) trees, trunk 8–10 cm</t>
  </si>
  <si>
    <t xml:space="preserve">Cây sứ (plumeria), thân 8–10 cm</t>
  </si>
  <si>
    <t xml:space="preserve">In the street planter</t>
  </si>
  <si>
    <t xml:space="preserve">5 pcs</t>
  </si>
  <si>
    <t xml:space="preserve">D09</t>
  </si>
  <si>
    <t xml:space="preserve">Areca palms (street planter 4 + kids corner 2)</t>
  </si>
  <si>
    <t xml:space="preserve">Cau kiểng (bồn đường 4 + khu trẻ em 2)</t>
  </si>
  <si>
    <t xml:space="preserve">h 1.8–2.2 m</t>
  </si>
  <si>
    <t xml:space="preserve">6 pcs</t>
  </si>
  <si>
    <t xml:space="preserve">D10</t>
  </si>
  <si>
    <t xml:space="preserve">Pomegranate trees (1 in the street bed + 2 in majolica urns by the alley)</t>
  </si>
  <si>
    <t xml:space="preserve">Cây lựu (1 bồn đường + 2 chậu majolica cạnh lối đi)</t>
  </si>
  <si>
    <t xml:space="preserve">h 1.8–2.2 m, with fruit</t>
  </si>
  <si>
    <t xml:space="preserve">3 pcs</t>
  </si>
  <si>
    <t xml:space="preserve">D11</t>
  </si>
  <si>
    <t xml:space="preserve">Majolica urn planters Ø0.57, h 0.6 (cobalt glaze, gold rim)</t>
  </si>
  <si>
    <t xml:space="preserve">Chậu gốm majolica Ø0.57 cao 0.6 (men xanh coban, viền vàng)</t>
  </si>
  <si>
    <t xml:space="preserve">Drain hole, saucer</t>
  </si>
  <si>
    <t xml:space="preserve">2 pcs</t>
  </si>
  <si>
    <t xml:space="preserve">D12</t>
  </si>
  <si>
    <t xml:space="preserve">Shrubs: bougainvillea 18, jasmine sambac 12, herbs 6, planter shrubs 7, aivan shrubs 3, banana 1</t>
  </si>
  <si>
    <t xml:space="preserve">Cây bụi: hoa giấy 18, nhài 12, rau thơm 6, cây bụi bồn 7, cây bụi aivan 3, chuối 1</t>
  </si>
  <si>
    <t xml:space="preserve">With supports / trellis for bougainvillea</t>
  </si>
  <si>
    <t xml:space="preserve">47 pcs</t>
  </si>
  <si>
    <t xml:space="preserve">set</t>
  </si>
  <si>
    <t xml:space="preserve">E01</t>
  </si>
  <si>
    <t xml:space="preserve">Khiva carved timber columns with 4-tier muqarnas capital and stone octagonal plinth</t>
  </si>
  <si>
    <t xml:space="preserve">Cột gỗ chạm Khiva với đầu cột muqarnas 4 tầng và chân đá bát giác</t>
  </si>
  <si>
    <t xml:space="preserve">Hardwood, h 2.78 m, Ø 0.30; plinth limestone 540</t>
  </si>
  <si>
    <t xml:space="preserve">10 pcs</t>
  </si>
  <si>
    <t xml:space="preserve">S-06</t>
  </si>
  <si>
    <t xml:space="preserve">E02</t>
  </si>
  <si>
    <t xml:space="preserve">Arcade: carved pointed-arch heads + carved beam</t>
  </si>
  <si>
    <t xml:space="preserve">Hàng vòm: đầu vòm nhọn chạm khắc + dầm chạm</t>
  </si>
  <si>
    <t xml:space="preserve">Total length 13.2 m</t>
  </si>
  <si>
    <t xml:space="preserve">13.2 m</t>
  </si>
  <si>
    <t xml:space="preserve">E03</t>
  </si>
  <si>
    <t xml:space="preserve">Arcade bays: jali panels (4) and majolica planter bays with shrubs (3)</t>
  </si>
  <si>
    <t xml:space="preserve">Khoang vòm: tấm jali (4) và khoang bồn cây majolica (3)</t>
  </si>
  <si>
    <t xml:space="preserve">Bay ≈ 0.94 × 1.96 m</t>
  </si>
  <si>
    <t xml:space="preserve">7 bays</t>
  </si>
  <si>
    <t xml:space="preserve">E04</t>
  </si>
  <si>
    <t xml:space="preserve">Aivan edge rail with carved jali infill, h 1.0 m</t>
  </si>
  <si>
    <t xml:space="preserve">Lan can mép aivan với tấm jali chạm, cao 1.0 m</t>
  </si>
  <si>
    <t xml:space="preserve">21.3 m</t>
  </si>
  <si>
    <t xml:space="preserve">Plan / 3D</t>
  </si>
  <si>
    <t xml:space="preserve">E05</t>
  </si>
  <si>
    <t xml:space="preserve">Sedir booth benches 1.69 m, navy velvet seat + kilim cushions</t>
  </si>
  <si>
    <t xml:space="preserve">Ghế băng sedir 1.69 m, nệm nhung xanh navy + gối kilim</t>
  </si>
  <si>
    <t xml:space="preserve">Walnut plinth, channel-tufted back</t>
  </si>
  <si>
    <t xml:space="preserve">8 pcs</t>
  </si>
  <si>
    <t xml:space="preserve">S-06 / 3D</t>
  </si>
  <si>
    <t xml:space="preserve">E06</t>
  </si>
  <si>
    <t xml:space="preserve">Carved tables 1.6 × 0.8 for the aivan booths</t>
  </si>
  <si>
    <t xml:space="preserve">Bàn chạm 1.6 × 0.8 cho các ô aivan</t>
  </si>
  <si>
    <t xml:space="preserve">Same family as F02</t>
  </si>
  <si>
    <t xml:space="preserve">4 pcs</t>
  </si>
  <si>
    <t xml:space="preserve">E07</t>
  </si>
  <si>
    <t xml:space="preserve">Carved jali screens between aivan booths, 1.9 × 1.2 m</t>
  </si>
  <si>
    <t xml:space="preserve">Vách jali chạm giữa các ô aivan, 1.9 × 1.2 m</t>
  </si>
  <si>
    <t xml:space="preserve">Walnut frame, pierced star jali, brass cap rail</t>
  </si>
  <si>
    <t xml:space="preserve">3D viewer</t>
  </si>
  <si>
    <t xml:space="preserve">E08</t>
  </si>
  <si>
    <t xml:space="preserve">Aivan end screen with 65" outdoor display (landscape), facing the alley</t>
  </si>
  <si>
    <t xml:space="preserve">Vách đầu aivan có màn hình 65" ngoài trời (ngang), hướng ra lối đi</t>
  </si>
  <si>
    <t xml:space="preserve">Display ≥ 1500 nits, IP55, media player, power + data</t>
  </si>
  <si>
    <t xml:space="preserve">E09</t>
  </si>
  <si>
    <t xml:space="preserve">Wall carpets on the hall facade (framed, brass rod)</t>
  </si>
  <si>
    <t xml:space="preserve">Thảm treo tường trên mặt sảnh (khung, thanh đồng)</t>
  </si>
  <si>
    <t xml:space="preserve">1.7 × 1.5 m each</t>
  </si>
  <si>
    <t xml:space="preserve">E10</t>
  </si>
  <si>
    <t xml:space="preserve">Zardevor embroidered friezes with tabs + tassels on brass rods</t>
  </si>
  <si>
    <t xml:space="preserve">Diềm thêu zardevor có tua và tua rua trên thanh đồng</t>
  </si>
  <si>
    <t xml:space="preserve">Lengths 1.08 / 2.29 / 2.6 m, h 0.55 m</t>
  </si>
  <si>
    <t xml:space="preserve">E11</t>
  </si>
  <si>
    <t xml:space="preserve">Main hall door: carved walnut double door with jali panels, ring pulls, carved architrave, kufic crest</t>
  </si>
  <si>
    <t xml:space="preserve">Cửa chính sảnh: cửa đôi gỗ óc chó chạm, ô jali, tay nắm vòng, khung chạm, đỉnh chữ kufic</t>
  </si>
  <si>
    <t xml:space="preserve">1.88 × 2.90 m overall</t>
  </si>
  <si>
    <t xml:space="preserve">E12</t>
  </si>
  <si>
    <t xml:space="preserve">Hall glass doors: bronze-framed glazed double doors with brass pulls + cobalt transom</t>
  </si>
  <si>
    <t xml:space="preserve">Cửa kính sảnh: cửa đôi khung đồng thau, tay nắm đồng + ô trên men coban</t>
  </si>
  <si>
    <t xml:space="preserve">1.48 × 2.55 m</t>
  </si>
  <si>
    <t xml:space="preserve">E13</t>
  </si>
  <si>
    <t xml:space="preserve">Lift portal trim (carved frame) — lift itself existing</t>
  </si>
  <si>
    <t xml:space="preserve">Khung trang trí cửa thang máy (khung chạm) — thang máy có sẵn</t>
  </si>
  <si>
    <t xml:space="preserve">1.3 × 2.75 m</t>
  </si>
  <si>
    <t xml:space="preserve">Carved armchair (Damascene): pierced jali back, stepped arched apron, kilim seat + back cushions, brass trim + feet</t>
  </si>
  <si>
    <t xml:space="preserve">Ghế bành chạm (kiểu Damascus): lưng jali xuyên, yếm vòm bậc, nệm ngồi + tựa kilim, viền và chân đồng</t>
  </si>
  <si>
    <t xml:space="preserve">580 × 550, seat h 500, arms 660, back 970; hardwood walnut stain</t>
  </si>
  <si>
    <t xml:space="preserve">46 pcs</t>
  </si>
  <si>
    <t xml:space="preserve">F02</t>
  </si>
  <si>
    <t xml:space="preserve">Carved table 4-seat 1400 × 800, top with mosaic / zellige inlay, arched apron</t>
  </si>
  <si>
    <t xml:space="preserve">Bàn chạm 4 chỗ 1400 × 800, mặt khảm mosaic / zellige, yếm vòm</t>
  </si>
  <si>
    <t xml:space="preserve">h 760; apron clearance 685</t>
  </si>
  <si>
    <t xml:space="preserve">F03</t>
  </si>
  <si>
    <t xml:space="preserve">Carved table 2-seat 700 × 800 (same family)</t>
  </si>
  <si>
    <t xml:space="preserve">Bàn chạm 2 chỗ 700 × 800 (cùng mẫu)</t>
  </si>
  <si>
    <t xml:space="preserve">Modules can join into bigger tables</t>
  </si>
  <si>
    <t xml:space="preserve">Existing chinar (plane) tree under the skylight: arborist pruning/training, root zone protection</t>
  </si>
  <si>
    <t xml:space="preserve">Cây chinar (tiêu huyền) hiện hữu dưới giếng trời: cắt tỉa tạo tán, bảo vệ vùng rễ</t>
  </si>
  <si>
    <t xml:space="preserve">Crown kept 1.75–3.15 m above the terrace, clear of the roof</t>
  </si>
  <si>
    <t xml:space="preserve">1 tree</t>
  </si>
  <si>
    <t xml:space="preserve">F05</t>
  </si>
  <si>
    <t xml:space="preserve">Ring bench around the chinar: majolica ring + walnut cap + mulch bed + 3 uplights</t>
  </si>
  <si>
    <t xml:space="preserve">Ghế vòng quanh cây chinar: vòng majolica + mặt gỗ óc chó + lớp phủ + 3 đèn hắt</t>
  </si>
  <si>
    <t xml:space="preserve">Outer Ø 2.96 m, seat h 0.44</t>
  </si>
  <si>
    <t xml:space="preserve">F06</t>
  </si>
  <si>
    <t xml:space="preserve">Hauz fountain Ø1.2: majolica rim, stone coping, lotus jet, pump, 8 lights</t>
  </si>
  <si>
    <t xml:space="preserve">Hồ nước hauz Ø1.2: viền majolica, gờ đá, vòi hoa sen, bơm, 8 đèn</t>
  </si>
  <si>
    <t xml:space="preserve">Waterproofing, RCD, overflow</t>
  </si>
  <si>
    <t xml:space="preserve">F07</t>
  </si>
  <si>
    <t xml:space="preserve">Aryk water channel 0.3 × 4.2 m with majolica edges + stone bridge</t>
  </si>
  <si>
    <t xml:space="preserve">Mương nước aryk 0.3 × 4.2 m viền majolica + cầu đá</t>
  </si>
  <si>
    <t xml:space="preserve">Recirculation from the hauz</t>
  </si>
  <si>
    <t xml:space="preserve">F08</t>
  </si>
  <si>
    <t xml:space="preserve">Host stand: carved jali cabinet</t>
  </si>
  <si>
    <t xml:space="preserve">Quầy đón khách: tủ jali chạm</t>
  </si>
  <si>
    <t xml:space="preserve">0.6 × 0.55 × 1.05</t>
  </si>
  <si>
    <t xml:space="preserve">F09</t>
  </si>
  <si>
    <t xml:space="preserve">Staff station: 3 carved jali cabinets h 2.15 + 1 low cabinet + carved screen</t>
  </si>
  <si>
    <t xml:space="preserve">Trạm phục vụ: 3 tủ jali chạm cao 2.15 + 1 tủ thấp + vách chạm</t>
  </si>
  <si>
    <t xml:space="preserve">Shelving, POS, water, ice inside</t>
  </si>
  <si>
    <t xml:space="preserve">Kids corner: carved fence h 0.9 with gate, play elements, toy chests</t>
  </si>
  <si>
    <t xml:space="preserve">Khu trẻ em: hàng rào chạm cao 0.9 có cổng, đồ chơi, rương đồ chơi</t>
  </si>
  <si>
    <t xml:space="preserve">Rounded edges; safety glass check on the hall glazing</t>
  </si>
  <si>
    <t xml:space="preserve">F11</t>
  </si>
  <si>
    <t xml:space="preserve">Photo lounge "Ochag": portal drape, rug, LED fire bowl, 3 low tables, 12 poufs, jars, lanterns</t>
  </si>
  <si>
    <t xml:space="preserve">Góc chụp ảnh "Ochag": rèm cổng, thảm, bát lửa LED, 3 bàn thấp, 12 đôn, chum, đèn lồng</t>
  </si>
  <si>
    <t xml:space="preserve">Flame-retardant textiles</t>
  </si>
  <si>
    <t xml:space="preserve">G01</t>
  </si>
  <si>
    <t xml:space="preserve">Themed booth module 2.0 × 1.3 m: carved portal posts with majolica panels + stepped capitals, carved arch head, velvet cap with quilted suzani ceiling, curtains on brass rod, niche wall (plaster niches, epoch artwork), street parapet with majolica cap</t>
  </si>
  <si>
    <t xml:space="preserve">Ô ngồi theo chủ đề 2.0 × 1.3 m: trụ cổng chạm có tấm majolica + đầu cột bậc, đầu vòm chạm, trần nhung + trần thêu suzani, rèm trên thanh đồng, tường hốc (hốc thạch cao, tranh theo thời kỳ), lan can mặt đường có mũ majolica</t>
  </si>
  <si>
    <t xml:space="preserve">8 themes: Sogd, Sasanid, Samanid, Khorezm, Timurid, Shahrisabz, Margilan, Pamir</t>
  </si>
  <si>
    <t xml:space="preserve">S-08</t>
  </si>
  <si>
    <t xml:space="preserve">G02</t>
  </si>
  <si>
    <t xml:space="preserve">Booth banquettes 1.03 × 0.5, emerald velvet, channel-tufted back, kilim pillows</t>
  </si>
  <si>
    <t xml:space="preserve">Ghế băng ô ngồi 1.03 × 0.5, nhung xanh ngọc lục bảo, tựa chần sọc, gối kilim</t>
  </si>
  <si>
    <t xml:space="preserve">2 per booth</t>
  </si>
  <si>
    <t xml:space="preserve">16 pcs</t>
  </si>
  <si>
    <t xml:space="preserve">G03</t>
  </si>
  <si>
    <t xml:space="preserve">Booth table 0.9 × 0.8 with tile top</t>
  </si>
  <si>
    <t xml:space="preserve">Bàn ô ngồi 0.9 × 0.8 mặt gạch</t>
  </si>
  <si>
    <t xml:space="preserve">G04</t>
  </si>
  <si>
    <t xml:space="preserve">Booth decor: theme object + 3 vases + framed artwork per booth</t>
  </si>
  <si>
    <t xml:space="preserve">Trang trí ô ngồi: vật phẩm chủ đề + 3 bình + tranh khung mỗi ô</t>
  </si>
  <si>
    <t xml:space="preserve">Artwork files supplied by the owner</t>
  </si>
  <si>
    <t xml:space="preserve">8 sets</t>
  </si>
  <si>
    <t xml:space="preserve">H01</t>
  </si>
  <si>
    <t xml:space="preserve">Majlis tent 2.6 × 2.75: steel/timber frame, striped FR canvas, scalloped valance, pitched roof</t>
  </si>
  <si>
    <t xml:space="preserve">Lều majlis 2.6 × 2.75: khung thép/gỗ, vải sọc chống cháy, diềm răng cưa, mái dốc</t>
  </si>
  <si>
    <t xml:space="preserve">Fabric fire certificate required</t>
  </si>
  <si>
    <t xml:space="preserve">H02</t>
  </si>
  <si>
    <t xml:space="preserve">Majlis floor seating in red kilim: plinth h 0.14, seat mattress, back cushions (3 sides per tent)</t>
  </si>
  <si>
    <t xml:space="preserve">Ghế ngồi majlis bọc kilim đỏ: đế cao 0.14, nệm ngồi, gối tựa (3 phía mỗi lều)</t>
  </si>
  <si>
    <t xml:space="preserve">Lengths 1.7 / 1.7 / 2.7–2.8 m per tent</t>
  </si>
  <si>
    <t xml:space="preserve">H03</t>
  </si>
  <si>
    <t xml:space="preserve">Octagonal Damascene table Ø0.66, h 0.45: mother-of-pearl inlay top, arched side panels</t>
  </si>
  <si>
    <t xml:space="preserve">Bàn bát giác Damascus Ø0.66 cao 0.45: mặt khảm xà cừ, hông vòm</t>
  </si>
  <si>
    <t xml:space="preserve">2 per tent</t>
  </si>
  <si>
    <t xml:space="preserve">H04</t>
  </si>
  <si>
    <t xml:space="preserve">Tapchan 2.0 × 2.2 (owner reference): tiled posts with turned finials, carved apron, plank deck h 0.45, turned-baluster rail on 3 sides</t>
  </si>
  <si>
    <t xml:space="preserve">Tapchan 2.0 × 2.2 (theo mẫu chủ đầu tư): trụ ốp gạch có chóp tiện, yếm chạm, sàn ván cao 0.45, lan can con tiện 3 phía</t>
  </si>
  <si>
    <t xml:space="preserve">Open side to the path</t>
  </si>
  <si>
    <t xml:space="preserve">H05</t>
  </si>
  <si>
    <t xml:space="preserve">Tapchan soft set: wine velvet kurpacha mattresses, palas rug, 6 adras/suzani pillows, 2 ikat bolsters</t>
  </si>
  <si>
    <t xml:space="preserve">Bộ nệm tapchan: nệm kurpacha nhung đỏ rượu, thảm palas, 6 gối adras/suzani, 2 gối ống ikat</t>
  </si>
  <si>
    <t xml:space="preserve">H06</t>
  </si>
  <si>
    <t xml:space="preserve">Tapchan low table 1.0 × 0.66, h 0.32, walnut with turned legs</t>
  </si>
  <si>
    <t xml:space="preserve">Bàn thấp tapchan 1.0 × 0.66 cao 0.32, gỗ óc chó chân tiện</t>
  </si>
  <si>
    <t xml:space="preserve">I01</t>
  </si>
  <si>
    <t xml:space="preserve">Bukhara rotunda Ø2.1: podium, walnut lattice drum, 2 glass shelves, copper cap with gilt finial, 4 bronze posts, brass ring canopy, lighting</t>
  </si>
  <si>
    <t xml:space="preserve">Nhà vòm Bukhara Ø2.1: bục, trống lưới gỗ óc chó, 2 kệ kính, mũ đồng có chóp mạ vàng, 4 trụ đồng, vòng mái đồng thau, đèn</t>
  </si>
  <si>
    <t xml:space="preserve">Display of ceramics (collection listed in "Materials")</t>
  </si>
  <si>
    <t xml:space="preserve">I02</t>
  </si>
  <si>
    <t xml:space="preserve">Lit glass vitrines 0.3 × 0.3 on carved walnut bases</t>
  </si>
  <si>
    <t xml:space="preserve">Tủ kính có đèn 0.3 × 0.3 trên đế gỗ óc chó chạm</t>
  </si>
  <si>
    <t xml:space="preserve">I03</t>
  </si>
  <si>
    <t xml:space="preserve">Khiva gate 4.05 m: carved timber posts, beam, jali panel, brass capitals, 7 bells</t>
  </si>
  <si>
    <t xml:space="preserve">Cổng Khiva 4.05 m: trụ gỗ chạm, dầm, tấm jali, đầu cột đồng, 7 chuông</t>
  </si>
  <si>
    <t xml:space="preserve">I04</t>
  </si>
  <si>
    <t xml:space="preserve">Draped corridor: 3 pointed arches, sagging velvet ceiling, pleated side drapes on brass rods (FR velvet)</t>
  </si>
  <si>
    <t xml:space="preserve">Hành lang rèm: 3 vòm nhọn, trần nhung võng, rèm xếp hai bên trên thanh đồng (nhung chống cháy)</t>
  </si>
  <si>
    <t xml:space="preserve">2.8 × 2.5 m tunnel</t>
  </si>
  <si>
    <t xml:space="preserve">I05</t>
  </si>
  <si>
    <t xml:space="preserve">Crossed velvet swags (terracotta + wine) between the arches</t>
  </si>
  <si>
    <t xml:space="preserve">Rèm võng nhung bắt chéo (đất nung + đỏ rượu) giữa các vòm</t>
  </si>
  <si>
    <t xml:space="preserve">FR certified</t>
  </si>
  <si>
    <t xml:space="preserve">2 sets</t>
  </si>
  <si>
    <t xml:space="preserve">I06</t>
  </si>
  <si>
    <t xml:space="preserve">Wall niches with jars (4), terracotta amphorae (12), khum jars (2), LED pillar candles (6)</t>
  </si>
  <si>
    <t xml:space="preserve">Hốc tường có chum (4), bình gốm đất nung (12), chum lớn (2), nến LED trụ (6)</t>
  </si>
  <si>
    <t xml:space="preserve">Amphorae h 0.3–0.78</t>
  </si>
  <si>
    <t xml:space="preserve">I07</t>
  </si>
  <si>
    <t xml:space="preserve">Rugs: Malayer runner 3.2 × 1.2 + 3 rugs 1.4 × 1.2 (layered)</t>
  </si>
  <si>
    <t xml:space="preserve">Thảm: thảm dài Malayer 3.2 × 1.2 + 3 thảm 1.4 × 1.2 (chồng lớp)</t>
  </si>
  <si>
    <t xml:space="preserve">Anti-slip underlay; outdoor-rated</t>
  </si>
  <si>
    <t xml:space="preserve">J01</t>
  </si>
  <si>
    <t xml:space="preserve">Bar counter 5.7 m: terracotta fluted front, solid top, foot rail</t>
  </si>
  <si>
    <t xml:space="preserve">Quầy bar 5.7 m: mặt trước gạch đất nung sọc, mặt quầy đặc, thanh để chân</t>
  </si>
  <si>
    <t xml:space="preserve">h 1050 / overhang 300</t>
  </si>
  <si>
    <t xml:space="preserve">5.7 m</t>
  </si>
  <si>
    <t xml:space="preserve">S-07</t>
  </si>
  <si>
    <t xml:space="preserve">J02</t>
  </si>
  <si>
    <t xml:space="preserve">Back bar wall with niches (stone + girih tiles), carved cornice with muqarnas corbels, shelves, wall carpet</t>
  </si>
  <si>
    <t xml:space="preserve">Tường sau quầy có hốc (đá + gạch girih), phào chạm có con sơn muqarnas, kệ, thảm treo</t>
  </si>
  <si>
    <t xml:space="preserve">5.7 × 3.5 m</t>
  </si>
  <si>
    <t xml:space="preserve">J03</t>
  </si>
  <si>
    <t xml:space="preserve">Bar stools, carved wood</t>
  </si>
  <si>
    <t xml:space="preserve">Ghế bar gỗ chạm</t>
  </si>
  <si>
    <t xml:space="preserve">seat h 720–760</t>
  </si>
  <si>
    <t xml:space="preserve">9 pcs</t>
  </si>
  <si>
    <t xml:space="preserve">K01</t>
  </si>
  <si>
    <t xml:space="preserve">Copper-clad tandoor Ø0.9 in brick block</t>
  </si>
  <si>
    <t xml:space="preserve">Lò tandoor bọc đồng Ø0.9 trong khối gạch</t>
  </si>
  <si>
    <t xml:space="preserve">Clay tandoor (local or Uzbekistan)</t>
  </si>
  <si>
    <t xml:space="preserve">K02</t>
  </si>
  <si>
    <t xml:space="preserve">Mangal grill 2.0 m stainless + skewer rack</t>
  </si>
  <si>
    <t xml:space="preserve">Lò nướng mangal inox 2.0 m + giá xiên</t>
  </si>
  <si>
    <t xml:space="preserve">K03</t>
  </si>
  <si>
    <t xml:space="preserve">Kazan Ø0.8 cast iron + high-pressure gas burner in brick block</t>
  </si>
  <si>
    <t xml:space="preserve">Chảo kazan gang Ø0.8 + bếp gas áp cao trong khối gạch</t>
  </si>
  <si>
    <t xml:space="preserve">K04</t>
  </si>
  <si>
    <t xml:space="preserve">Exhaust hood 4.7 m stainless + fan + flue above the roof</t>
  </si>
  <si>
    <t xml:space="preserve">Chụp hút khói inox 4.7 m + quạt + ống khói vượt mái</t>
  </si>
  <si>
    <t xml:space="preserve">Flue 3.2 m above the hood; spark arrestor</t>
  </si>
  <si>
    <t xml:space="preserve">K05</t>
  </si>
  <si>
    <t xml:space="preserve">Pass 3.15 m with heat lamps + glass; prep table; sink + hand-wash; cold counter</t>
  </si>
  <si>
    <t xml:space="preserve">Quầy ra món 3.15 m có đèn giữ nóng + kính; bàn sơ chế; chậu rửa + rửa tay; bàn mát</t>
  </si>
  <si>
    <t xml:space="preserve">K06</t>
  </si>
  <si>
    <t xml:space="preserve">Fire wall (masonry, bannai tile facing) + firewood display wall to the dining</t>
  </si>
  <si>
    <t xml:space="preserve">Tường chống cháy (xây, ốp gạch bannai) + tường trưng bày củi hướng khu ăn</t>
  </si>
  <si>
    <t xml:space="preserve">K07</t>
  </si>
  <si>
    <t xml:space="preserve">Gas installation: piping, shut-off, leak detector</t>
  </si>
  <si>
    <t xml:space="preserve">Hệ thống gas: ống, van khóa, cảm biến rò rỉ</t>
  </si>
  <si>
    <t xml:space="preserve">Licensed gas contractor</t>
  </si>
  <si>
    <t xml:space="preserve">K08</t>
  </si>
  <si>
    <t xml:space="preserve">SAMARKAND sign board over the hood (walnut board 3.5 × 0.72 with green LED channel letters + yellow subtitle)</t>
  </si>
  <si>
    <t xml:space="preserve">Bảng hiệu SAMARKAND trên chụp hút (bảng gỗ 3.5 × 0.72, chữ nổi LED xanh + dòng phụ vàng)</t>
  </si>
  <si>
    <t xml:space="preserve">Fixed to the flue; heat-resistant</t>
  </si>
  <si>
    <t xml:space="preserve">L01</t>
  </si>
  <si>
    <t xml:space="preserve">Flying carpets 1.25 × 1.9 hung under the roof on 4 rods, fringes + selvedge cords</t>
  </si>
  <si>
    <t xml:space="preserve">Thảm bay 1.25 × 1.9 treo dưới mái bằng 4 ty, có tua và viền dây</t>
  </si>
  <si>
    <t xml:space="preserve">FR-treated wool or printed polyester rug</t>
  </si>
  <si>
    <t xml:space="preserve">L02</t>
  </si>
  <si>
    <t xml:space="preserve">Ceiling carpets 1.4 × 2.8 fixed to the roof panels</t>
  </si>
  <si>
    <t xml:space="preserve">Thảm trần 1.4 × 2.8 gắn vào tấm mái</t>
  </si>
  <si>
    <t xml:space="preserve">L03</t>
  </si>
  <si>
    <t xml:space="preserve">Velvet swags over the plaza (beam to beam)</t>
  </si>
  <si>
    <t xml:space="preserve">Rèm võng nhung trên khu plaza (dầm tới dầm)</t>
  </si>
  <si>
    <t xml:space="preserve">0.7 × 4.7 m, FR</t>
  </si>
  <si>
    <t xml:space="preserve">L04</t>
  </si>
  <si>
    <t xml:space="preserve">Tent rugs + photo lounge rug</t>
  </si>
  <si>
    <t xml:space="preserve">Thảm lều + thảm góc chụp ảnh</t>
  </si>
  <si>
    <t xml:space="preserve">1.85 × 1.4 (2) + 3.4 × 2.2 (1)</t>
  </si>
  <si>
    <t xml:space="preserve">M01</t>
  </si>
  <si>
    <t xml:space="preserve">Dome chandelier Ø2.2: pierced brass lanterns on rings (one custom piece)</t>
  </si>
  <si>
    <t xml:space="preserve">Đèn chùm mái vòm Ø2.2: đèn lồng đồng chạm lỗ trên các vòng</t>
  </si>
  <si>
    <t xml:space="preserve">LED 2700 K, dimmable</t>
  </si>
  <si>
    <t xml:space="preserve">M02</t>
  </si>
  <si>
    <t xml:space="preserve">Pierced brass pendant clusters (3 lanterns) — dining 5 + booths 8</t>
  </si>
  <si>
    <t xml:space="preserve">Chùm đèn treo đồng chạm (3 đèn) — khu ăn 5 + ô ngồi 8</t>
  </si>
  <si>
    <t xml:space="preserve">LED 2700 K</t>
  </si>
  <si>
    <t xml:space="preserve">13 pcs</t>
  </si>
  <si>
    <t xml:space="preserve">M03</t>
  </si>
  <si>
    <t xml:space="preserve">Single pierced brass lanterns (aivan 4, tents 4, photo lounge 2)</t>
  </si>
  <si>
    <t xml:space="preserve">Đèn lồng đồng chạm đơn (aivan 4, lều 4, góc chụp 2)</t>
  </si>
  <si>
    <t xml:space="preserve">M04</t>
  </si>
  <si>
    <t xml:space="preserve">Beaded ikat drum pendants over the bar</t>
  </si>
  <si>
    <t xml:space="preserve">Đèn thả trống hạt ikat trên quầy bar</t>
  </si>
  <si>
    <t xml:space="preserve">M05</t>
  </si>
  <si>
    <t xml:space="preserve">Pierced brass wall sconces</t>
  </si>
  <si>
    <t xml:space="preserve">Đèn tường đồng chạm</t>
  </si>
  <si>
    <t xml:space="preserve">M06</t>
  </si>
  <si>
    <t xml:space="preserve">Tree uplights, LED strips in niches, step lights, heat lamps at the pass (5)</t>
  </si>
  <si>
    <t xml:space="preserve">Đèn hắt cây, LED dây trong hốc, đèn bậc, đèn giữ nóng (5)</t>
  </si>
  <si>
    <t xml:space="preserve">IP65 outdoors</t>
  </si>
  <si>
    <t xml:space="preserve">N01</t>
  </si>
  <si>
    <t xml:space="preserve">Electrical: board, circuits, cable trays along beams, sockets, lighting control</t>
  </si>
  <si>
    <t xml:space="preserve">Điện: tủ điện, mạch, máng cáp dọc dầm, ổ cắm, điều khiển đèn</t>
  </si>
  <si>
    <t xml:space="preserve">RCD on all outdoor/water circuits</t>
  </si>
  <si>
    <t xml:space="preserve">378 m²</t>
  </si>
  <si>
    <t xml:space="preserve">N02</t>
  </si>
  <si>
    <t xml:space="preserve">Plumbing and drainage: bar, mangal, hauz, aryk, sebil, hand-wash</t>
  </si>
  <si>
    <t xml:space="preserve">Cấp thoát nước: quầy bar, bếp nướng, hồ, mương, sebil, rửa tay</t>
  </si>
  <si>
    <t xml:space="preserve">N03</t>
  </si>
  <si>
    <t xml:space="preserve">Ceiling fans for outdoor use</t>
  </si>
  <si>
    <t xml:space="preserve">Quạt trần ngoài trời</t>
  </si>
  <si>
    <t xml:space="preserve">Wet-rated</t>
  </si>
  <si>
    <t xml:space="preserve">12 pcs</t>
  </si>
  <si>
    <t xml:space="preserve">N04</t>
  </si>
  <si>
    <t xml:space="preserve">Background music: 8 outdoor speakers + amplifier</t>
  </si>
  <si>
    <t xml:space="preserve">Âm thanh nền: 8 loa ngoài trời + amply</t>
  </si>
  <si>
    <t xml:space="preserve">N05</t>
  </si>
  <si>
    <t xml:space="preserve">Fire safety: extinguishers, fire blanket at the mangal, exit signs, FR treatment certificates for all textiles</t>
  </si>
  <si>
    <t xml:space="preserve">PCCC: bình chữa cháy, chăn chống cháy tại bếp nướng, biển thoát hiểm, chứng nhận chống cháy cho vải</t>
  </si>
  <si>
    <t xml:space="preserve">Local PCCC approval</t>
  </si>
  <si>
    <t xml:space="preserve">X01</t>
  </si>
  <si>
    <t xml:space="preserve">ALT dome exterior: GRC 25 mm shell + waterproof membrane + real turquoise glazed brick tiles</t>
  </si>
  <si>
    <t xml:space="preserve">PA vỏ vòm ngoài: GRC 25 mm + màng chống thấm + gạch men xanh ngọc thật</t>
  </si>
  <si>
    <t xml:space="preserve">Heavy option ≈ 70 kg/m²; needs the 24-rib frame (X03)</t>
  </si>
  <si>
    <t xml:space="preserve">X02</t>
  </si>
  <si>
    <t xml:space="preserve">ALT dome interior karbandi: GRC 20 mm precast, glazed / painted tile finish</t>
  </si>
  <si>
    <t xml:space="preserve">PA vỏ trong karbandi: GRC 20 mm đúc sẵn, hoàn thiện gạch men / vẽ tay</t>
  </si>
  <si>
    <t xml:space="preserve">≈ 45 kg/m²</t>
  </si>
  <si>
    <t xml:space="preserve">X03</t>
  </si>
  <si>
    <t xml:space="preserve">ALT dome steel for the GRC option: 24 rolled T80 ribs (instead of 12) — extra steel only</t>
  </si>
  <si>
    <t xml:space="preserve">PA thép vòm cho phương án GRC: 24 sườn T80 (thay vì 12) — phần thép tăng thêm</t>
  </si>
  <si>
    <t xml:space="preserve">Extra ≈ 500 kg over B12</t>
  </si>
  <si>
    <t xml:space="preserve">≈ 500 kg</t>
  </si>
  <si>
    <t xml:space="preserve">X04</t>
  </si>
  <si>
    <t xml:space="preserve">ALT floor: natural honed marble 600×600 instead of porcelain (C01)</t>
  </si>
  <si>
    <t xml:space="preserve">PA sàn: đá marble tự nhiên mài mờ 600×600 thay porcelain (C01)</t>
  </si>
  <si>
    <t xml:space="preserve">Honed + anti-slip treatment, sealed</t>
  </si>
  <si>
    <t xml:space="preserve">Sample / Mẫu</t>
  </si>
  <si>
    <t xml:space="preserve">Material (EN)</t>
  </si>
  <si>
    <t xml:space="preserve">Vật liệu (VI)</t>
  </si>
  <si>
    <t xml:space="preserve">Where used / Vị trí</t>
  </si>
  <si>
    <t xml:space="preserve">Spec / Quy cách</t>
  </si>
  <si>
    <t xml:space="preserve">Contractor note / Ghi chú</t>
  </si>
  <si>
    <t xml:space="preserve">Walnut-stain hardwood</t>
  </si>
  <si>
    <t xml:space="preserve">Gỗ cứng màu óc chó</t>
  </si>
  <si>
    <t xml:space="preserve">Chairs, tables, screens, columns, doors, cabinets</t>
  </si>
  <si>
    <t xml:space="preserve">Ash / acacia / teak, walnut stain, matt PU, humidity + UV resistant</t>
  </si>
  <si>
    <t xml:space="preserve">Carved interlace panels</t>
  </si>
  <si>
    <t xml:space="preserve">Tấm chạm hoa văn đan</t>
  </si>
  <si>
    <t xml:space="preserve">Chair aprons, booth posts, apron bands</t>
  </si>
  <si>
    <t xml:space="preserve">CNC + hand finish</t>
  </si>
  <si>
    <t xml:space="preserve">Pierced brass (lanterns)</t>
  </si>
  <si>
    <t xml:space="preserve">Đồng thau chạm lỗ (đèn lồng)</t>
  </si>
  <si>
    <t xml:space="preserve">Chandelier, pendants, lanterns, sconces</t>
  </si>
  <si>
    <t xml:space="preserve">Antique brass, star piercing, coloured glass jewels</t>
  </si>
  <si>
    <t xml:space="preserve">Majolica tile — cobalt (Rishtan)</t>
  </si>
  <si>
    <t xml:space="preserve">Gạch majolica — xanh coban (Rishtan)</t>
  </si>
  <si>
    <t xml:space="preserve">Columns, booth posts, tapchan posts, planters</t>
  </si>
  <si>
    <t xml:space="preserve">Hand-painted glazed tile</t>
  </si>
  <si>
    <t xml:space="preserve">Majolica tile — Isfahan</t>
  </si>
  <si>
    <t xml:space="preserve">Gạch majolica — Isfahan</t>
  </si>
  <si>
    <t xml:space="preserve">Pishtaq panels, sebil</t>
  </si>
  <si>
    <t xml:space="preserve">Glazed tile</t>
  </si>
  <si>
    <t xml:space="preserve">Majolica band</t>
  </si>
  <si>
    <t xml:space="preserve">Dải gạch majolica</t>
  </si>
  <si>
    <t xml:space="preserve">Street benches, parapets</t>
  </si>
  <si>
    <t xml:space="preserve">Glazed tile band</t>
  </si>
  <si>
    <t xml:space="preserve">M07</t>
  </si>
  <si>
    <t xml:space="preserve">Turquoise glazed brick (dome)</t>
  </si>
  <si>
    <t xml:space="preserve">Gạch men xanh ngọc (mái vòm)</t>
  </si>
  <si>
    <t xml:space="preserve">Dome exterior</t>
  </si>
  <si>
    <t xml:space="preserve">Ribbed pattern</t>
  </si>
  <si>
    <t xml:space="preserve">M08</t>
  </si>
  <si>
    <t xml:space="preserve">Hazarbaf glazed brick</t>
  </si>
  <si>
    <t xml:space="preserve">Gạch men hazarbaf</t>
  </si>
  <si>
    <t xml:space="preserve">Pishtaq pylons, street planters</t>
  </si>
  <si>
    <t xml:space="preserve">Brick + glazed inserts</t>
  </si>
  <si>
    <t xml:space="preserve">M09</t>
  </si>
  <si>
    <t xml:space="preserve">Kufic glazed brick</t>
  </si>
  <si>
    <t xml:space="preserve">Gạch men chữ kufic</t>
  </si>
  <si>
    <t xml:space="preserve">Dome drum, transoms, frames</t>
  </si>
  <si>
    <t xml:space="preserve">Glazed brick lettering</t>
  </si>
  <si>
    <t xml:space="preserve">M10</t>
  </si>
  <si>
    <t xml:space="preserve">Marble-look porcelain + mosaic chip bands</t>
  </si>
  <si>
    <t xml:space="preserve">Porcelain vân đá + dải mosaic</t>
  </si>
  <si>
    <t xml:space="preserve">Terrace floor</t>
  </si>
  <si>
    <t xml:space="preserve">600×600 honed, R11, diagonal grid</t>
  </si>
  <si>
    <t xml:space="preserve">M11</t>
  </si>
  <si>
    <t xml:space="preserve">Zellige tile carpet</t>
  </si>
  <si>
    <t xml:space="preserve">Thảm gạch zellige</t>
  </si>
  <si>
    <t xml:space="preserve">Under the dome, around the chinar</t>
  </si>
  <si>
    <t xml:space="preserve">Glazed cut tile, star pattern</t>
  </si>
  <si>
    <t xml:space="preserve">M12</t>
  </si>
  <si>
    <t xml:space="preserve">Encaustic star-tile runner</t>
  </si>
  <si>
    <t xml:space="preserve">Gạch bông hình sao</t>
  </si>
  <si>
    <t xml:space="preserve">Alley floor</t>
  </si>
  <si>
    <t xml:space="preserve">200×200 cement tile</t>
  </si>
  <si>
    <t xml:space="preserve">M13</t>
  </si>
  <si>
    <t xml:space="preserve">Velvet — wine</t>
  </si>
  <si>
    <t xml:space="preserve">Nhung — đỏ rượu</t>
  </si>
  <si>
    <t xml:space="preserve">Corridor drapes, tapchan kurpacha, swags</t>
  </si>
  <si>
    <t xml:space="preserve">FR velvet</t>
  </si>
  <si>
    <t xml:space="preserve">M14</t>
  </si>
  <si>
    <t xml:space="preserve">Velvet — emerald</t>
  </si>
  <si>
    <t xml:space="preserve">Nhung — xanh ngọc</t>
  </si>
  <si>
    <t xml:space="preserve">Booth banquettes</t>
  </si>
  <si>
    <t xml:space="preserve">Contract velvet ≥ 50 000 rubs</t>
  </si>
  <si>
    <t xml:space="preserve">M15</t>
  </si>
  <si>
    <t xml:space="preserve">Velvet — navy</t>
  </si>
  <si>
    <t xml:space="preserve">Nhung — xanh navy</t>
  </si>
  <si>
    <t xml:space="preserve">Aivan banquettes</t>
  </si>
  <si>
    <t xml:space="preserve">Contract velvet</t>
  </si>
  <si>
    <t xml:space="preserve">M16</t>
  </si>
  <si>
    <t xml:space="preserve">Velvet — terracotta</t>
  </si>
  <si>
    <t xml:space="preserve">Nhung — đất nung</t>
  </si>
  <si>
    <t xml:space="preserve">Photo lounge drape, swags</t>
  </si>
  <si>
    <t xml:space="preserve">M17</t>
  </si>
  <si>
    <t xml:space="preserve">Kilim upholstery</t>
  </si>
  <si>
    <t xml:space="preserve">Vải kilim bọc nệm</t>
  </si>
  <si>
    <t xml:space="preserve">Chair cushions</t>
  </si>
  <si>
    <t xml:space="preserve">Woven kilim, outdoor-grade</t>
  </si>
  <si>
    <t xml:space="preserve">M18</t>
  </si>
  <si>
    <t xml:space="preserve">Adras ikat (silk-cotton)</t>
  </si>
  <si>
    <t xml:space="preserve">Vải adras ikat</t>
  </si>
  <si>
    <t xml:space="preserve">Pillows, bolsters</t>
  </si>
  <si>
    <t xml:space="preserve">Ikat weave</t>
  </si>
  <si>
    <t xml:space="preserve">M19</t>
  </si>
  <si>
    <t xml:space="preserve">Suzani embroidery</t>
  </si>
  <si>
    <t xml:space="preserve">Vải thêu suzani</t>
  </si>
  <si>
    <t xml:space="preserve">Pillows, booth ceilings, rugs</t>
  </si>
  <si>
    <t xml:space="preserve">Embroidered</t>
  </si>
  <si>
    <t xml:space="preserve">M20</t>
  </si>
  <si>
    <t xml:space="preserve">Zardevor embroidered frieze</t>
  </si>
  <si>
    <t xml:space="preserve">Diềm thêu zardevor</t>
  </si>
  <si>
    <t xml:space="preserve">Aivan friezes, booth head bands</t>
  </si>
  <si>
    <t xml:space="preserve">Embroidered band with tabs</t>
  </si>
  <si>
    <t xml:space="preserve">M21</t>
  </si>
  <si>
    <t xml:space="preserve">Majlis kilim (red)</t>
  </si>
  <si>
    <t xml:space="preserve">Kilim majlis (đỏ)</t>
  </si>
  <si>
    <t xml:space="preserve">Tent floor seating</t>
  </si>
  <si>
    <t xml:space="preserve">Woven kilim</t>
  </si>
  <si>
    <t xml:space="preserve">M22</t>
  </si>
  <si>
    <t xml:space="preserve">Tent striped canvas</t>
  </si>
  <si>
    <t xml:space="preserve">Vải bạt sọc lều</t>
  </si>
  <si>
    <t xml:space="preserve">Majlis tents</t>
  </si>
  <si>
    <t xml:space="preserve">FR canvas</t>
  </si>
  <si>
    <t xml:space="preserve">M23</t>
  </si>
  <si>
    <t xml:space="preserve">Bukhara (Tekke) rug</t>
  </si>
  <si>
    <t xml:space="preserve">Thảm Bukhara (Tekke)</t>
  </si>
  <si>
    <t xml:space="preserve">Flying carpets, ceiling carpets</t>
  </si>
  <si>
    <t xml:space="preserve">Knotted pile or printed</t>
  </si>
  <si>
    <t xml:space="preserve">M24</t>
  </si>
  <si>
    <t xml:space="preserve">Persian rug</t>
  </si>
  <si>
    <t xml:space="preserve">Thảm Ba Tư</t>
  </si>
  <si>
    <t xml:space="preserve">Flying carpets, corridor, wall carpets</t>
  </si>
  <si>
    <t xml:space="preserve">Antique-look</t>
  </si>
  <si>
    <t xml:space="preserve">M25</t>
  </si>
  <si>
    <t xml:space="preserve">Palas (flat-weave)</t>
  </si>
  <si>
    <t xml:space="preserve">Thảm palas (dệt phẳng)</t>
  </si>
  <si>
    <t xml:space="preserve">Tapchan rug, ceiling carpets</t>
  </si>
  <si>
    <t xml:space="preserve">Flat-weave kilim</t>
  </si>
  <si>
    <t xml:space="preserve">M26</t>
  </si>
  <si>
    <t xml:space="preserve">Mother-of-pearl inlay</t>
  </si>
  <si>
    <t xml:space="preserve">Khảm xà cừ</t>
  </si>
  <si>
    <t xml:space="preserve">Octagonal tent tables</t>
  </si>
  <si>
    <t xml:space="preserve">MOP on walnut</t>
  </si>
  <si>
    <t xml:space="preserve">M27</t>
  </si>
  <si>
    <t xml:space="preserve">Copper</t>
  </si>
  <si>
    <t xml:space="preserve">Đồng đỏ</t>
  </si>
  <si>
    <t xml:space="preserve">Rotunda cap, tandoor, kumgans</t>
  </si>
  <si>
    <t xml:space="preserve">Hammered copper, lacquered</t>
  </si>
  <si>
    <t xml:space="preserve">M28</t>
  </si>
  <si>
    <t xml:space="preserve">Pakhta porcelain (tableware)</t>
  </si>
  <si>
    <t xml:space="preserve">Gốm pakhta (bộ đồ ăn)</t>
  </si>
  <si>
    <t xml:space="preserve">Teapots, pialas (owner supply)</t>
  </si>
  <si>
    <t xml:space="preserve">Cobalt cotton-boll pattern</t>
  </si>
  <si>
    <t xml:space="preserve">M29</t>
  </si>
  <si>
    <t xml:space="preserve">Plaster (booth niches)</t>
  </si>
  <si>
    <t xml:space="preserve">Vữa trát (hốc ô ngồi)</t>
  </si>
  <si>
    <t xml:space="preserve">Booth niche walls</t>
  </si>
  <si>
    <t xml:space="preserve">Lime plaster, warm white</t>
  </si>
  <si>
    <t xml:space="preserve">M30</t>
  </si>
  <si>
    <t xml:space="preserve">Stone (coping, plinths)</t>
  </si>
  <si>
    <t xml:space="preserve">Đá (gờ, chân cột)</t>
  </si>
  <si>
    <t xml:space="preserve">Hauz coping, column plinths, benches</t>
  </si>
  <si>
    <t xml:space="preserve">Limestone, honed</t>
  </si>
  <si>
    <t xml:space="preserve">Owner reference photos / Ảnh tham khảo của chủ đầu tư — style and quality we expect</t>
  </si>
  <si>
    <t xml:space="preserve">Carved armchair (F01)</t>
  </si>
  <si>
    <t xml:space="preserve">Jali cabinets (F08, F09)</t>
  </si>
  <si>
    <t xml:space="preserve">Pierced brass lanterns (M02, M03)</t>
  </si>
  <si>
    <t xml:space="preserve">Lantern clusters (M01, M02)</t>
  </si>
  <si>
    <t xml:space="preserve">Pendant (M02)</t>
  </si>
  <si>
    <t xml:space="preserve">Sconce (M05)</t>
  </si>
  <si>
    <t xml:space="preserve">Floor grid with chip bands (C01)</t>
  </si>
  <si>
    <t xml:space="preserve">Zellige carpet (C02)</t>
  </si>
  <si>
    <t xml:space="preserve">Tile border (C04)</t>
  </si>
  <si>
    <t xml:space="preserve">Owner reference (R12-v8)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</si>
</sst>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0%"/>
    <numFmt numFmtId="167" formatCode="General"/>
    <numFmt numFmtId="168" formatCode="#,##0"/>
    <numFmt numFmtId="169" formatCode="#,##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A5F"/>
      <name val="Arial"/>
      <family val="0"/>
      <charset val="1"/>
    </font>
    <font>
      <sz val="12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F600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10"/>
      <name val="Arial"/>
      <family val="2"/>
    </font>
    <font>
      <b val="true"/>
      <sz val="13"/>
      <color rgb="FF1F3A5F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3F3F3"/>
        <bgColor rgb="FFE8EEF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8EEF5"/>
        <bgColor rgb="FFF3F3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8EEF5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8EEF5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C9A227"/>
      <rgbColor rgb="FFFF6600"/>
      <rgbColor rgb="FF595959"/>
      <rgbColor rgb="FF8C8C8C"/>
      <rgbColor rgb="FF1F3A5F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3.png"/><Relationship Id="rId6" Type="http://schemas.openxmlformats.org/officeDocument/2006/relationships/image" Target="../media/image3.png"/><Relationship Id="rId7" Type="http://schemas.openxmlformats.org/officeDocument/2006/relationships/image" Target="../media/image3.png"/><Relationship Id="rId8" Type="http://schemas.openxmlformats.org/officeDocument/2006/relationships/image" Target="../media/image3.png"/><Relationship Id="rId9" Type="http://schemas.openxmlformats.org/officeDocument/2006/relationships/image" Target="../media/image4.png"/><Relationship Id="rId10" Type="http://schemas.openxmlformats.org/officeDocument/2006/relationships/image" Target="../media/image5.png"/><Relationship Id="rId11" Type="http://schemas.openxmlformats.org/officeDocument/2006/relationships/image" Target="../media/image6.png"/><Relationship Id="rId12" Type="http://schemas.openxmlformats.org/officeDocument/2006/relationships/image" Target="../media/image7.png"/><Relationship Id="rId13" Type="http://schemas.openxmlformats.org/officeDocument/2006/relationships/image" Target="../media/image8.png"/><Relationship Id="rId14" Type="http://schemas.openxmlformats.org/officeDocument/2006/relationships/image" Target="../media/image9.png"/><Relationship Id="rId15" Type="http://schemas.openxmlformats.org/officeDocument/2006/relationships/image" Target="../media/image10.png"/><Relationship Id="rId16" Type="http://schemas.openxmlformats.org/officeDocument/2006/relationships/image" Target="../media/image11.png"/><Relationship Id="rId17" Type="http://schemas.openxmlformats.org/officeDocument/2006/relationships/image" Target="../media/image12.png"/><Relationship Id="rId18" Type="http://schemas.openxmlformats.org/officeDocument/2006/relationships/image" Target="../media/image1.png"/><Relationship Id="rId19" Type="http://schemas.openxmlformats.org/officeDocument/2006/relationships/image" Target="../media/image13.png"/><Relationship Id="rId20" Type="http://schemas.openxmlformats.org/officeDocument/2006/relationships/image" Target="../media/image14.png"/><Relationship Id="rId21" Type="http://schemas.openxmlformats.org/officeDocument/2006/relationships/image" Target="../media/image15.png"/><Relationship Id="rId22" Type="http://schemas.openxmlformats.org/officeDocument/2006/relationships/image" Target="../media/image15.png"/><Relationship Id="rId23" Type="http://schemas.openxmlformats.org/officeDocument/2006/relationships/image" Target="../media/image16.png"/><Relationship Id="rId24" Type="http://schemas.openxmlformats.org/officeDocument/2006/relationships/image" Target="../media/image17.png"/><Relationship Id="rId25" Type="http://schemas.openxmlformats.org/officeDocument/2006/relationships/image" Target="../media/image17.png"/><Relationship Id="rId26" Type="http://schemas.openxmlformats.org/officeDocument/2006/relationships/image" Target="../media/image8.png"/><Relationship Id="rId27" Type="http://schemas.openxmlformats.org/officeDocument/2006/relationships/image" Target="../media/image18.png"/><Relationship Id="rId28" Type="http://schemas.openxmlformats.org/officeDocument/2006/relationships/image" Target="../media/image19.png"/><Relationship Id="rId29" Type="http://schemas.openxmlformats.org/officeDocument/2006/relationships/image" Target="../media/image20.png"/><Relationship Id="rId30" Type="http://schemas.openxmlformats.org/officeDocument/2006/relationships/image" Target="../media/image21.png"/><Relationship Id="rId31" Type="http://schemas.openxmlformats.org/officeDocument/2006/relationships/image" Target="../media/image22.png"/><Relationship Id="rId32" Type="http://schemas.openxmlformats.org/officeDocument/2006/relationships/image" Target="../media/image23.png"/><Relationship Id="rId33" Type="http://schemas.openxmlformats.org/officeDocument/2006/relationships/image" Target="../media/image9.png"/><Relationship Id="rId34" Type="http://schemas.openxmlformats.org/officeDocument/2006/relationships/image" Target="../media/image24.png"/><Relationship Id="rId35" Type="http://schemas.openxmlformats.org/officeDocument/2006/relationships/image" Target="../media/image18.png"/><Relationship Id="rId36" Type="http://schemas.openxmlformats.org/officeDocument/2006/relationships/image" Target="../media/image25.png"/><Relationship Id="rId37" Type="http://schemas.openxmlformats.org/officeDocument/2006/relationships/image" Target="../media/image26.png"/><Relationship Id="rId38" Type="http://schemas.openxmlformats.org/officeDocument/2006/relationships/image" Target="../media/image26.png"/><Relationship Id="rId39" Type="http://schemas.openxmlformats.org/officeDocument/2006/relationships/image" Target="../media/image6.png"/><Relationship Id="rId40" Type="http://schemas.openxmlformats.org/officeDocument/2006/relationships/image" Target="../media/image27.png"/><Relationship Id="rId41" Type="http://schemas.openxmlformats.org/officeDocument/2006/relationships/image" Target="../media/image28.png"/><Relationship Id="rId42" Type="http://schemas.openxmlformats.org/officeDocument/2006/relationships/image" Target="../media/image10.png"/><Relationship Id="rId43" Type="http://schemas.openxmlformats.org/officeDocument/2006/relationships/image" Target="../media/image29.png"/><Relationship Id="rId44" Type="http://schemas.openxmlformats.org/officeDocument/2006/relationships/image" Target="../media/image30.png"/><Relationship Id="rId45" Type="http://schemas.openxmlformats.org/officeDocument/2006/relationships/image" Target="../media/image30.png"/><Relationship Id="rId46" Type="http://schemas.openxmlformats.org/officeDocument/2006/relationships/image" Target="../media/image30.png"/><Relationship Id="rId47" Type="http://schemas.openxmlformats.org/officeDocument/2006/relationships/image" Target="../media/image30.png"/><Relationship Id="rId48" Type="http://schemas.openxmlformats.org/officeDocument/2006/relationships/image" Target="../media/image31.png"/><Relationship Id="rId49" Type="http://schemas.openxmlformats.org/officeDocument/2006/relationships/image" Target="../media/image32.png"/><Relationship Id="rId50" Type="http://schemas.openxmlformats.org/officeDocument/2006/relationships/image" Target="../media/image33.png"/><Relationship Id="rId51" Type="http://schemas.openxmlformats.org/officeDocument/2006/relationships/image" Target="../media/image34.png"/><Relationship Id="rId52" Type="http://schemas.openxmlformats.org/officeDocument/2006/relationships/image" Target="../media/image34.png"/><Relationship Id="rId53" Type="http://schemas.openxmlformats.org/officeDocument/2006/relationships/image" Target="../media/image34.png"/><Relationship Id="rId54" Type="http://schemas.openxmlformats.org/officeDocument/2006/relationships/image" Target="../media/image35.png"/><Relationship Id="rId55" Type="http://schemas.openxmlformats.org/officeDocument/2006/relationships/image" Target="../media/image35.png"/><Relationship Id="rId56" Type="http://schemas.openxmlformats.org/officeDocument/2006/relationships/image" Target="../media/image36.png"/><Relationship Id="rId57" Type="http://schemas.openxmlformats.org/officeDocument/2006/relationships/image" Target="../media/image37.png"/><Relationship Id="rId58" Type="http://schemas.openxmlformats.org/officeDocument/2006/relationships/image" Target="../media/image37.png"/><Relationship Id="rId59" Type="http://schemas.openxmlformats.org/officeDocument/2006/relationships/image" Target="../media/image38.png"/><Relationship Id="rId60" Type="http://schemas.openxmlformats.org/officeDocument/2006/relationships/image" Target="../media/image39.png"/><Relationship Id="rId61" Type="http://schemas.openxmlformats.org/officeDocument/2006/relationships/image" Target="../media/image40.png"/><Relationship Id="rId62" Type="http://schemas.openxmlformats.org/officeDocument/2006/relationships/image" Target="../media/image40.png"/><Relationship Id="rId63" Type="http://schemas.openxmlformats.org/officeDocument/2006/relationships/image" Target="../media/image41.png"/><Relationship Id="rId64" Type="http://schemas.openxmlformats.org/officeDocument/2006/relationships/image" Target="../media/image42.png"/><Relationship Id="rId65" Type="http://schemas.openxmlformats.org/officeDocument/2006/relationships/image" Target="../media/image42.png"/><Relationship Id="rId66" Type="http://schemas.openxmlformats.org/officeDocument/2006/relationships/image" Target="../media/image42.png"/><Relationship Id="rId67" Type="http://schemas.openxmlformats.org/officeDocument/2006/relationships/image" Target="../media/image42.png"/><Relationship Id="rId68" Type="http://schemas.openxmlformats.org/officeDocument/2006/relationships/image" Target="../media/image42.png"/><Relationship Id="rId69" Type="http://schemas.openxmlformats.org/officeDocument/2006/relationships/image" Target="../media/image42.png"/><Relationship Id="rId70" Type="http://schemas.openxmlformats.org/officeDocument/2006/relationships/image" Target="../media/image43.png"/><Relationship Id="rId71" Type="http://schemas.openxmlformats.org/officeDocument/2006/relationships/image" Target="../media/image44.png"/><Relationship Id="rId72" Type="http://schemas.openxmlformats.org/officeDocument/2006/relationships/image" Target="../media/image45.png"/><Relationship Id="rId73" Type="http://schemas.openxmlformats.org/officeDocument/2006/relationships/image" Target="../media/image46.png"/><Relationship Id="rId74" Type="http://schemas.openxmlformats.org/officeDocument/2006/relationships/image" Target="../media/image47.png"/><Relationship Id="rId75" Type="http://schemas.openxmlformats.org/officeDocument/2006/relationships/image" Target="../media/image48.png"/><Relationship Id="rId76" Type="http://schemas.openxmlformats.org/officeDocument/2006/relationships/image" Target="../media/image49.png"/><Relationship Id="rId77" Type="http://schemas.openxmlformats.org/officeDocument/2006/relationships/image" Target="../media/image50.png"/><Relationship Id="rId78" Type="http://schemas.openxmlformats.org/officeDocument/2006/relationships/image" Target="../media/image51.png"/><Relationship Id="rId79" Type="http://schemas.openxmlformats.org/officeDocument/2006/relationships/image" Target="../media/image3.png"/><Relationship Id="rId80" Type="http://schemas.openxmlformats.org/officeDocument/2006/relationships/image" Target="../media/image3.png"/><Relationship Id="rId81" Type="http://schemas.openxmlformats.org/officeDocument/2006/relationships/image" Target="../media/image3.png"/><Relationship Id="rId82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<Relationship Id="rId12" Type="http://schemas.openxmlformats.org/officeDocument/2006/relationships/image" Target="../media/image63.png"/><Relationship Id="rId13" Type="http://schemas.openxmlformats.org/officeDocument/2006/relationships/image" Target="../media/image64.png"/><Relationship Id="rId14" Type="http://schemas.openxmlformats.org/officeDocument/2006/relationships/image" Target="../media/image65.png"/><Relationship Id="rId15" Type="http://schemas.openxmlformats.org/officeDocument/2006/relationships/image" Target="../media/image66.png"/><Relationship Id="rId16" Type="http://schemas.openxmlformats.org/officeDocument/2006/relationships/image" Target="../media/image67.png"/><Relationship Id="rId17" Type="http://schemas.openxmlformats.org/officeDocument/2006/relationships/image" Target="../media/image68.png"/><Relationship Id="rId18" Type="http://schemas.openxmlformats.org/officeDocument/2006/relationships/image" Target="../media/image69.png"/><Relationship Id="rId19" Type="http://schemas.openxmlformats.org/officeDocument/2006/relationships/image" Target="../media/image70.png"/><Relationship Id="rId20" Type="http://schemas.openxmlformats.org/officeDocument/2006/relationships/image" Target="../media/image71.png"/><Relationship Id="rId21" Type="http://schemas.openxmlformats.org/officeDocument/2006/relationships/image" Target="../media/image72.png"/><Relationship Id="rId22" Type="http://schemas.openxmlformats.org/officeDocument/2006/relationships/image" Target="../media/image73.png"/><Relationship Id="rId23" Type="http://schemas.openxmlformats.org/officeDocument/2006/relationships/image" Target="../media/image74.png"/><Relationship Id="rId24" Type="http://schemas.openxmlformats.org/officeDocument/2006/relationships/image" Target="../media/image75.png"/><Relationship Id="rId25" Type="http://schemas.openxmlformats.org/officeDocument/2006/relationships/image" Target="../media/image76.png"/><Relationship Id="rId26" Type="http://schemas.openxmlformats.org/officeDocument/2006/relationships/image" Target="../media/image77.png"/><Relationship Id="rId27" Type="http://schemas.openxmlformats.org/officeDocument/2006/relationships/image" Target="../media/image78.png"/><Relationship Id="rId28" Type="http://schemas.openxmlformats.org/officeDocument/2006/relationships/image" Target="../media/image79.png"/><Relationship Id="rId29" Type="http://schemas.openxmlformats.org/officeDocument/2006/relationships/image" Target="../media/image80.png"/><Relationship Id="rId30" Type="http://schemas.openxmlformats.org/officeDocument/2006/relationships/image" Target="../media/image8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82.jpeg"/><Relationship Id="rId2" Type="http://schemas.openxmlformats.org/officeDocument/2006/relationships/image" Target="../media/image83.jpeg"/><Relationship Id="rId3" Type="http://schemas.openxmlformats.org/officeDocument/2006/relationships/image" Target="../media/image84.jpeg"/><Relationship Id="rId4" Type="http://schemas.openxmlformats.org/officeDocument/2006/relationships/image" Target="../media/image85.jpeg"/><Relationship Id="rId5" Type="http://schemas.openxmlformats.org/officeDocument/2006/relationships/image" Target="../media/image86.jpeg"/><Relationship Id="rId6" Type="http://schemas.openxmlformats.org/officeDocument/2006/relationships/image" Target="../media/image87.jpeg"/><Relationship Id="rId7" Type="http://schemas.openxmlformats.org/officeDocument/2006/relationships/image" Target="../media/image88.jpeg"/><Relationship Id="rId8" Type="http://schemas.openxmlformats.org/officeDocument/2006/relationships/image" Target="../media/image89.jpeg"/><Relationship Id="rId9" Type="http://schemas.openxmlformats.org/officeDocument/2006/relationships/image" Target="../media/image90.jpeg"/><Relationship Id="rId10" Type="http://schemas.openxmlformats.org/officeDocument/2006/relationships/image" Target="../media/image91.jpeg"/><Relationship Id="rId11" Type="http://schemas.openxmlformats.org/officeDocument/2006/relationships/image" Target="../media/image92.jpeg"/><Relationship Id="rId12" Type="http://schemas.openxmlformats.org/officeDocument/2006/relationships/image" Target="../media/image93.jpeg"/><Relationship Id="rId13" Type="http://schemas.openxmlformats.org/officeDocument/2006/relationships/image" Target="../media/image94.jpeg"/><Relationship Id="rId14" Type="http://schemas.openxmlformats.org/officeDocument/2006/relationships/image" Target="../media/image9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7</xdr:row>
      <xdr:rowOff>0</xdr:rowOff>
    </xdr:from>
    <xdr:to>
      <xdr:col>7</xdr:col>
      <xdr:colOff>1618920</xdr:colOff>
      <xdr:row>7</xdr:row>
      <xdr:rowOff>1142640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9726840" y="40863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1618920</xdr:colOff>
      <xdr:row>16</xdr:row>
      <xdr:rowOff>1142640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9726840" y="114015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1618920</xdr:colOff>
      <xdr:row>17</xdr:row>
      <xdr:rowOff>1142640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9726840" y="126205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1618920</xdr:colOff>
      <xdr:row>18</xdr:row>
      <xdr:rowOff>1142640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9726840" y="138398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1618920</xdr:colOff>
      <xdr:row>19</xdr:row>
      <xdr:rowOff>1142640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9726840" y="150591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1618920</xdr:colOff>
      <xdr:row>20</xdr:row>
      <xdr:rowOff>1142640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9726840" y="162781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1618920</xdr:colOff>
      <xdr:row>21</xdr:row>
      <xdr:rowOff>1142640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9726840" y="174974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1618920</xdr:colOff>
      <xdr:row>22</xdr:row>
      <xdr:rowOff>1142640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9726840" y="187167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1618920</xdr:colOff>
      <xdr:row>25</xdr:row>
      <xdr:rowOff>1142640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9726840" y="210027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1618920</xdr:colOff>
      <xdr:row>26</xdr:row>
      <xdr:rowOff>1142640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9726840" y="222217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1618920</xdr:colOff>
      <xdr:row>27</xdr:row>
      <xdr:rowOff>1142640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9726840" y="234410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1618920</xdr:colOff>
      <xdr:row>28</xdr:row>
      <xdr:rowOff>1142640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9726840" y="246603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1618920</xdr:colOff>
      <xdr:row>29</xdr:row>
      <xdr:rowOff>1142640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9726840" y="258793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1618920</xdr:colOff>
      <xdr:row>30</xdr:row>
      <xdr:rowOff>1142640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9726840" y="270986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7</xdr:col>
      <xdr:colOff>1618920</xdr:colOff>
      <xdr:row>32</xdr:row>
      <xdr:rowOff>1142640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9726840" y="290797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1618920</xdr:colOff>
      <xdr:row>34</xdr:row>
      <xdr:rowOff>1142640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9726840" y="306039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1618920</xdr:colOff>
      <xdr:row>35</xdr:row>
      <xdr:rowOff>1142640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9726840" y="318229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1618920</xdr:colOff>
      <xdr:row>36</xdr:row>
      <xdr:rowOff>1142640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9726840" y="330422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1618920</xdr:colOff>
      <xdr:row>37</xdr:row>
      <xdr:rowOff>1142640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9726840" y="342615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1618920</xdr:colOff>
      <xdr:row>40</xdr:row>
      <xdr:rowOff>1142640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9726840" y="370047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1618920</xdr:colOff>
      <xdr:row>43</xdr:row>
      <xdr:rowOff>1142640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9726840" y="397479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1618920</xdr:colOff>
      <xdr:row>44</xdr:row>
      <xdr:rowOff>1142640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9726840" y="409669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1618920</xdr:colOff>
      <xdr:row>47</xdr:row>
      <xdr:rowOff>1142640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9726840" y="432529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1618920</xdr:colOff>
      <xdr:row>48</xdr:row>
      <xdr:rowOff>1142640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9726840" y="444722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1618920</xdr:colOff>
      <xdr:row>49</xdr:row>
      <xdr:rowOff>1142640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9726840" y="456915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1618920</xdr:colOff>
      <xdr:row>51</xdr:row>
      <xdr:rowOff>1142640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9726840" y="476726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52</xdr:row>
      <xdr:rowOff>0</xdr:rowOff>
    </xdr:from>
    <xdr:to>
      <xdr:col>7</xdr:col>
      <xdr:colOff>1618920</xdr:colOff>
      <xdr:row>52</xdr:row>
      <xdr:rowOff>1142640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9726840" y="488919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53</xdr:row>
      <xdr:rowOff>0</xdr:rowOff>
    </xdr:from>
    <xdr:to>
      <xdr:col>7</xdr:col>
      <xdr:colOff>1618920</xdr:colOff>
      <xdr:row>53</xdr:row>
      <xdr:rowOff>1142640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9726840" y="501109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54</xdr:row>
      <xdr:rowOff>0</xdr:rowOff>
    </xdr:from>
    <xdr:to>
      <xdr:col>7</xdr:col>
      <xdr:colOff>1618920</xdr:colOff>
      <xdr:row>54</xdr:row>
      <xdr:rowOff>1142640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9726840" y="513302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1618920</xdr:colOff>
      <xdr:row>56</xdr:row>
      <xdr:rowOff>1142640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9726840" y="533113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57</xdr:row>
      <xdr:rowOff>0</xdr:rowOff>
    </xdr:from>
    <xdr:to>
      <xdr:col>7</xdr:col>
      <xdr:colOff>1618920</xdr:colOff>
      <xdr:row>57</xdr:row>
      <xdr:rowOff>1142640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9726840" y="545306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7</xdr:col>
      <xdr:colOff>1618920</xdr:colOff>
      <xdr:row>58</xdr:row>
      <xdr:rowOff>1142640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9726840" y="557499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59</xdr:row>
      <xdr:rowOff>0</xdr:rowOff>
    </xdr:from>
    <xdr:to>
      <xdr:col>7</xdr:col>
      <xdr:colOff>1618920</xdr:colOff>
      <xdr:row>59</xdr:row>
      <xdr:rowOff>1142640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9726840" y="569689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61</xdr:row>
      <xdr:rowOff>0</xdr:rowOff>
    </xdr:from>
    <xdr:to>
      <xdr:col>7</xdr:col>
      <xdr:colOff>1618920</xdr:colOff>
      <xdr:row>61</xdr:row>
      <xdr:rowOff>1142640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9726840" y="584931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62</xdr:row>
      <xdr:rowOff>0</xdr:rowOff>
    </xdr:from>
    <xdr:to>
      <xdr:col>7</xdr:col>
      <xdr:colOff>1618920</xdr:colOff>
      <xdr:row>62</xdr:row>
      <xdr:rowOff>1142640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9726840" y="597121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63</xdr:row>
      <xdr:rowOff>0</xdr:rowOff>
    </xdr:from>
    <xdr:to>
      <xdr:col>7</xdr:col>
      <xdr:colOff>1618920</xdr:colOff>
      <xdr:row>63</xdr:row>
      <xdr:rowOff>1142640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9726840" y="609314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64</xdr:row>
      <xdr:rowOff>0</xdr:rowOff>
    </xdr:from>
    <xdr:to>
      <xdr:col>7</xdr:col>
      <xdr:colOff>1618920</xdr:colOff>
      <xdr:row>64</xdr:row>
      <xdr:rowOff>1142640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9726840" y="621507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65</xdr:row>
      <xdr:rowOff>0</xdr:rowOff>
    </xdr:from>
    <xdr:to>
      <xdr:col>7</xdr:col>
      <xdr:colOff>1618920</xdr:colOff>
      <xdr:row>65</xdr:row>
      <xdr:rowOff>1142640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9726840" y="633697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66</xdr:row>
      <xdr:rowOff>0</xdr:rowOff>
    </xdr:from>
    <xdr:to>
      <xdr:col>7</xdr:col>
      <xdr:colOff>1618920</xdr:colOff>
      <xdr:row>66</xdr:row>
      <xdr:rowOff>1142640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9726840" y="645890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68</xdr:row>
      <xdr:rowOff>0</xdr:rowOff>
    </xdr:from>
    <xdr:to>
      <xdr:col>7</xdr:col>
      <xdr:colOff>1618920</xdr:colOff>
      <xdr:row>68</xdr:row>
      <xdr:rowOff>1142640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9726840" y="665701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69</xdr:row>
      <xdr:rowOff>0</xdr:rowOff>
    </xdr:from>
    <xdr:to>
      <xdr:col>7</xdr:col>
      <xdr:colOff>1618920</xdr:colOff>
      <xdr:row>69</xdr:row>
      <xdr:rowOff>1142640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9726840" y="677894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70</xdr:row>
      <xdr:rowOff>0</xdr:rowOff>
    </xdr:from>
    <xdr:to>
      <xdr:col>7</xdr:col>
      <xdr:colOff>1618920</xdr:colOff>
      <xdr:row>70</xdr:row>
      <xdr:rowOff>1142640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9726840" y="690087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71</xdr:row>
      <xdr:rowOff>0</xdr:rowOff>
    </xdr:from>
    <xdr:to>
      <xdr:col>7</xdr:col>
      <xdr:colOff>1618920</xdr:colOff>
      <xdr:row>71</xdr:row>
      <xdr:rowOff>1142640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9726840" y="702277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73</xdr:row>
      <xdr:rowOff>0</xdr:rowOff>
    </xdr:from>
    <xdr:to>
      <xdr:col>7</xdr:col>
      <xdr:colOff>1618920</xdr:colOff>
      <xdr:row>73</xdr:row>
      <xdr:rowOff>1142640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9726840" y="717519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74</xdr:row>
      <xdr:rowOff>0</xdr:rowOff>
    </xdr:from>
    <xdr:to>
      <xdr:col>7</xdr:col>
      <xdr:colOff>1618920</xdr:colOff>
      <xdr:row>74</xdr:row>
      <xdr:rowOff>1142640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9726840" y="729709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75</xdr:row>
      <xdr:rowOff>0</xdr:rowOff>
    </xdr:from>
    <xdr:to>
      <xdr:col>7</xdr:col>
      <xdr:colOff>1618920</xdr:colOff>
      <xdr:row>75</xdr:row>
      <xdr:rowOff>1142640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9726840" y="741902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76</xdr:row>
      <xdr:rowOff>0</xdr:rowOff>
    </xdr:from>
    <xdr:to>
      <xdr:col>7</xdr:col>
      <xdr:colOff>1618920</xdr:colOff>
      <xdr:row>76</xdr:row>
      <xdr:rowOff>1142640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9726840" y="754095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78</xdr:row>
      <xdr:rowOff>0</xdr:rowOff>
    </xdr:from>
    <xdr:to>
      <xdr:col>7</xdr:col>
      <xdr:colOff>1618920</xdr:colOff>
      <xdr:row>78</xdr:row>
      <xdr:rowOff>1142640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9726840" y="769334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79</xdr:row>
      <xdr:rowOff>0</xdr:rowOff>
    </xdr:from>
    <xdr:to>
      <xdr:col>7</xdr:col>
      <xdr:colOff>1618920</xdr:colOff>
      <xdr:row>79</xdr:row>
      <xdr:rowOff>1142640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9726840" y="781527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80</xdr:row>
      <xdr:rowOff>0</xdr:rowOff>
    </xdr:from>
    <xdr:to>
      <xdr:col>7</xdr:col>
      <xdr:colOff>1618920</xdr:colOff>
      <xdr:row>80</xdr:row>
      <xdr:rowOff>1142640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9726840" y="793717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81</xdr:row>
      <xdr:rowOff>0</xdr:rowOff>
    </xdr:from>
    <xdr:to>
      <xdr:col>7</xdr:col>
      <xdr:colOff>1618920</xdr:colOff>
      <xdr:row>81</xdr:row>
      <xdr:rowOff>1142640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9726840" y="805910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82</xdr:row>
      <xdr:rowOff>0</xdr:rowOff>
    </xdr:from>
    <xdr:to>
      <xdr:col>7</xdr:col>
      <xdr:colOff>1618920</xdr:colOff>
      <xdr:row>82</xdr:row>
      <xdr:rowOff>1142640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9726840" y="818103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83</xdr:row>
      <xdr:rowOff>0</xdr:rowOff>
    </xdr:from>
    <xdr:to>
      <xdr:col>7</xdr:col>
      <xdr:colOff>1618920</xdr:colOff>
      <xdr:row>83</xdr:row>
      <xdr:rowOff>1142640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9726840" y="830293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85</xdr:row>
      <xdr:rowOff>0</xdr:rowOff>
    </xdr:from>
    <xdr:to>
      <xdr:col>7</xdr:col>
      <xdr:colOff>1618920</xdr:colOff>
      <xdr:row>85</xdr:row>
      <xdr:rowOff>1142640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9726840" y="845535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86</xdr:row>
      <xdr:rowOff>0</xdr:rowOff>
    </xdr:from>
    <xdr:to>
      <xdr:col>7</xdr:col>
      <xdr:colOff>1618920</xdr:colOff>
      <xdr:row>86</xdr:row>
      <xdr:rowOff>1142640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9726840" y="857725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7</xdr:col>
      <xdr:colOff>1618920</xdr:colOff>
      <xdr:row>87</xdr:row>
      <xdr:rowOff>1142640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9726840" y="869918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88</xdr:row>
      <xdr:rowOff>0</xdr:rowOff>
    </xdr:from>
    <xdr:to>
      <xdr:col>7</xdr:col>
      <xdr:colOff>1618920</xdr:colOff>
      <xdr:row>88</xdr:row>
      <xdr:rowOff>1142640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9726840" y="882111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89</xdr:row>
      <xdr:rowOff>0</xdr:rowOff>
    </xdr:from>
    <xdr:to>
      <xdr:col>7</xdr:col>
      <xdr:colOff>1618920</xdr:colOff>
      <xdr:row>89</xdr:row>
      <xdr:rowOff>1142640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9726840" y="894301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90</xdr:row>
      <xdr:rowOff>0</xdr:rowOff>
    </xdr:from>
    <xdr:to>
      <xdr:col>7</xdr:col>
      <xdr:colOff>1618920</xdr:colOff>
      <xdr:row>90</xdr:row>
      <xdr:rowOff>1142640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9726840" y="906494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91</xdr:row>
      <xdr:rowOff>0</xdr:rowOff>
    </xdr:from>
    <xdr:to>
      <xdr:col>7</xdr:col>
      <xdr:colOff>1618920</xdr:colOff>
      <xdr:row>91</xdr:row>
      <xdr:rowOff>1142640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9726840" y="918687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93</xdr:row>
      <xdr:rowOff>0</xdr:rowOff>
    </xdr:from>
    <xdr:to>
      <xdr:col>7</xdr:col>
      <xdr:colOff>1618920</xdr:colOff>
      <xdr:row>93</xdr:row>
      <xdr:rowOff>1142640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9726840" y="933926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94</xdr:row>
      <xdr:rowOff>0</xdr:rowOff>
    </xdr:from>
    <xdr:to>
      <xdr:col>7</xdr:col>
      <xdr:colOff>1618920</xdr:colOff>
      <xdr:row>94</xdr:row>
      <xdr:rowOff>1142640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9726840" y="946119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95</xdr:row>
      <xdr:rowOff>0</xdr:rowOff>
    </xdr:from>
    <xdr:to>
      <xdr:col>7</xdr:col>
      <xdr:colOff>1618920</xdr:colOff>
      <xdr:row>95</xdr:row>
      <xdr:rowOff>1142640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9726840" y="958309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1618920</xdr:colOff>
      <xdr:row>97</xdr:row>
      <xdr:rowOff>1142640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9726840" y="973551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98</xdr:row>
      <xdr:rowOff>0</xdr:rowOff>
    </xdr:from>
    <xdr:to>
      <xdr:col>7</xdr:col>
      <xdr:colOff>1618920</xdr:colOff>
      <xdr:row>98</xdr:row>
      <xdr:rowOff>1142640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9726840" y="985741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99</xdr:row>
      <xdr:rowOff>0</xdr:rowOff>
    </xdr:from>
    <xdr:to>
      <xdr:col>7</xdr:col>
      <xdr:colOff>1618920</xdr:colOff>
      <xdr:row>99</xdr:row>
      <xdr:rowOff>1142640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9726840" y="997934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100</xdr:row>
      <xdr:rowOff>0</xdr:rowOff>
    </xdr:from>
    <xdr:to>
      <xdr:col>7</xdr:col>
      <xdr:colOff>1618920</xdr:colOff>
      <xdr:row>100</xdr:row>
      <xdr:rowOff>1142640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9726840" y="1010127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101</xdr:row>
      <xdr:rowOff>0</xdr:rowOff>
    </xdr:from>
    <xdr:to>
      <xdr:col>7</xdr:col>
      <xdr:colOff>1618920</xdr:colOff>
      <xdr:row>101</xdr:row>
      <xdr:rowOff>1142640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9726840" y="1022317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1618920</xdr:colOff>
      <xdr:row>102</xdr:row>
      <xdr:rowOff>1142640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9726840" y="1034510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104</xdr:row>
      <xdr:rowOff>0</xdr:rowOff>
    </xdr:from>
    <xdr:to>
      <xdr:col>7</xdr:col>
      <xdr:colOff>1618920</xdr:colOff>
      <xdr:row>104</xdr:row>
      <xdr:rowOff>1142640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9726840" y="1054321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106</xdr:row>
      <xdr:rowOff>0</xdr:rowOff>
    </xdr:from>
    <xdr:to>
      <xdr:col>7</xdr:col>
      <xdr:colOff>1618920</xdr:colOff>
      <xdr:row>106</xdr:row>
      <xdr:rowOff>1142640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9726840" y="1069563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1618920</xdr:colOff>
      <xdr:row>107</xdr:row>
      <xdr:rowOff>1142640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9726840" y="1081753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1618920</xdr:colOff>
      <xdr:row>109</xdr:row>
      <xdr:rowOff>1142640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9726840" y="1101567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1618920</xdr:colOff>
      <xdr:row>111</xdr:row>
      <xdr:rowOff>1142640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9726840" y="1116806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1618920</xdr:colOff>
      <xdr:row>112</xdr:row>
      <xdr:rowOff>1142640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9726840" y="1128999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1618920</xdr:colOff>
      <xdr:row>113</xdr:row>
      <xdr:rowOff>1142640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9726840" y="1141189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1618920</xdr:colOff>
      <xdr:row>114</xdr:row>
      <xdr:rowOff>1142640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9726840" y="1153382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1618920</xdr:colOff>
      <xdr:row>115</xdr:row>
      <xdr:rowOff>1142640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9726840" y="1165575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124</xdr:row>
      <xdr:rowOff>0</xdr:rowOff>
    </xdr:from>
    <xdr:to>
      <xdr:col>7</xdr:col>
      <xdr:colOff>1618920</xdr:colOff>
      <xdr:row>124</xdr:row>
      <xdr:rowOff>1142640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9726840" y="1229583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1618920</xdr:colOff>
      <xdr:row>125</xdr:row>
      <xdr:rowOff>1142640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9726840" y="12417732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126</xdr:row>
      <xdr:rowOff>0</xdr:rowOff>
    </xdr:from>
    <xdr:to>
      <xdr:col>7</xdr:col>
      <xdr:colOff>1618920</xdr:colOff>
      <xdr:row>126</xdr:row>
      <xdr:rowOff>1142640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9726840" y="12539664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1618920</xdr:colOff>
      <xdr:row>127</xdr:row>
      <xdr:rowOff>1142640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9726840" y="126615960"/>
          <a:ext cx="1618920" cy="1142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952200</xdr:colOff>
      <xdr:row>1</xdr:row>
      <xdr:rowOff>952200</xdr:rowOff>
    </xdr:to>
    <xdr:pic>
      <xdr:nvPicPr>
        <xdr:cNvPr id="82" name="Image 1" descr="Picture"/>
        <xdr:cNvPicPr/>
      </xdr:nvPicPr>
      <xdr:blipFill>
        <a:blip r:embed="rId1"/>
        <a:stretch/>
      </xdr:blipFill>
      <xdr:spPr>
        <a:xfrm>
          <a:off x="493560" y="19044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952200</xdr:colOff>
      <xdr:row>2</xdr:row>
      <xdr:rowOff>952200</xdr:rowOff>
    </xdr:to>
    <xdr:pic>
      <xdr:nvPicPr>
        <xdr:cNvPr id="83" name="Image 2" descr="Picture"/>
        <xdr:cNvPicPr/>
      </xdr:nvPicPr>
      <xdr:blipFill>
        <a:blip r:embed="rId2"/>
        <a:stretch/>
      </xdr:blipFill>
      <xdr:spPr>
        <a:xfrm>
          <a:off x="493560" y="120024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952200</xdr:colOff>
      <xdr:row>3</xdr:row>
      <xdr:rowOff>952200</xdr:rowOff>
    </xdr:to>
    <xdr:pic>
      <xdr:nvPicPr>
        <xdr:cNvPr id="84" name="Image 3" descr="Picture"/>
        <xdr:cNvPicPr/>
      </xdr:nvPicPr>
      <xdr:blipFill>
        <a:blip r:embed="rId3"/>
        <a:stretch/>
      </xdr:blipFill>
      <xdr:spPr>
        <a:xfrm>
          <a:off x="493560" y="220968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952200</xdr:colOff>
      <xdr:row>4</xdr:row>
      <xdr:rowOff>952200</xdr:rowOff>
    </xdr:to>
    <xdr:pic>
      <xdr:nvPicPr>
        <xdr:cNvPr id="85" name="Image 4" descr="Picture"/>
        <xdr:cNvPicPr/>
      </xdr:nvPicPr>
      <xdr:blipFill>
        <a:blip r:embed="rId4"/>
        <a:stretch/>
      </xdr:blipFill>
      <xdr:spPr>
        <a:xfrm>
          <a:off x="493560" y="321948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952200</xdr:colOff>
      <xdr:row>5</xdr:row>
      <xdr:rowOff>952200</xdr:rowOff>
    </xdr:to>
    <xdr:pic>
      <xdr:nvPicPr>
        <xdr:cNvPr id="86" name="Image 5" descr="Picture"/>
        <xdr:cNvPicPr/>
      </xdr:nvPicPr>
      <xdr:blipFill>
        <a:blip r:embed="rId5"/>
        <a:stretch/>
      </xdr:blipFill>
      <xdr:spPr>
        <a:xfrm>
          <a:off x="493560" y="422928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952200</xdr:colOff>
      <xdr:row>6</xdr:row>
      <xdr:rowOff>952200</xdr:rowOff>
    </xdr:to>
    <xdr:pic>
      <xdr:nvPicPr>
        <xdr:cNvPr id="87" name="Image 6" descr="Picture"/>
        <xdr:cNvPicPr/>
      </xdr:nvPicPr>
      <xdr:blipFill>
        <a:blip r:embed="rId6"/>
        <a:stretch/>
      </xdr:blipFill>
      <xdr:spPr>
        <a:xfrm>
          <a:off x="493560" y="523872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952200</xdr:colOff>
      <xdr:row>7</xdr:row>
      <xdr:rowOff>952200</xdr:rowOff>
    </xdr:to>
    <xdr:pic>
      <xdr:nvPicPr>
        <xdr:cNvPr id="88" name="Image 7" descr="Picture"/>
        <xdr:cNvPicPr/>
      </xdr:nvPicPr>
      <xdr:blipFill>
        <a:blip r:embed="rId7"/>
        <a:stretch/>
      </xdr:blipFill>
      <xdr:spPr>
        <a:xfrm>
          <a:off x="493560" y="624852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952200</xdr:colOff>
      <xdr:row>8</xdr:row>
      <xdr:rowOff>952200</xdr:rowOff>
    </xdr:to>
    <xdr:pic>
      <xdr:nvPicPr>
        <xdr:cNvPr id="89" name="Image 8" descr="Picture"/>
        <xdr:cNvPicPr/>
      </xdr:nvPicPr>
      <xdr:blipFill>
        <a:blip r:embed="rId8"/>
        <a:stretch/>
      </xdr:blipFill>
      <xdr:spPr>
        <a:xfrm>
          <a:off x="493560" y="725796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952200</xdr:colOff>
      <xdr:row>9</xdr:row>
      <xdr:rowOff>952200</xdr:rowOff>
    </xdr:to>
    <xdr:pic>
      <xdr:nvPicPr>
        <xdr:cNvPr id="90" name="Image 9" descr="Picture"/>
        <xdr:cNvPicPr/>
      </xdr:nvPicPr>
      <xdr:blipFill>
        <a:blip r:embed="rId9"/>
        <a:stretch/>
      </xdr:blipFill>
      <xdr:spPr>
        <a:xfrm>
          <a:off x="493560" y="826776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952200</xdr:colOff>
      <xdr:row>10</xdr:row>
      <xdr:rowOff>952200</xdr:rowOff>
    </xdr:to>
    <xdr:pic>
      <xdr:nvPicPr>
        <xdr:cNvPr id="91" name="Image 10" descr="Picture"/>
        <xdr:cNvPicPr/>
      </xdr:nvPicPr>
      <xdr:blipFill>
        <a:blip r:embed="rId10"/>
        <a:stretch/>
      </xdr:blipFill>
      <xdr:spPr>
        <a:xfrm>
          <a:off x="493560" y="927720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952200</xdr:colOff>
      <xdr:row>11</xdr:row>
      <xdr:rowOff>952200</xdr:rowOff>
    </xdr:to>
    <xdr:pic>
      <xdr:nvPicPr>
        <xdr:cNvPr id="92" name="Image 11" descr="Picture"/>
        <xdr:cNvPicPr/>
      </xdr:nvPicPr>
      <xdr:blipFill>
        <a:blip r:embed="rId11"/>
        <a:stretch/>
      </xdr:blipFill>
      <xdr:spPr>
        <a:xfrm>
          <a:off x="493560" y="1028700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952200</xdr:colOff>
      <xdr:row>12</xdr:row>
      <xdr:rowOff>952200</xdr:rowOff>
    </xdr:to>
    <xdr:pic>
      <xdr:nvPicPr>
        <xdr:cNvPr id="93" name="Image 12" descr="Picture"/>
        <xdr:cNvPicPr/>
      </xdr:nvPicPr>
      <xdr:blipFill>
        <a:blip r:embed="rId12"/>
        <a:stretch/>
      </xdr:blipFill>
      <xdr:spPr>
        <a:xfrm>
          <a:off x="493560" y="1129680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952200</xdr:colOff>
      <xdr:row>13</xdr:row>
      <xdr:rowOff>952200</xdr:rowOff>
    </xdr:to>
    <xdr:pic>
      <xdr:nvPicPr>
        <xdr:cNvPr id="94" name="Image 13" descr="Picture"/>
        <xdr:cNvPicPr/>
      </xdr:nvPicPr>
      <xdr:blipFill>
        <a:blip r:embed="rId13"/>
        <a:stretch/>
      </xdr:blipFill>
      <xdr:spPr>
        <a:xfrm>
          <a:off x="493560" y="1230624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952200</xdr:colOff>
      <xdr:row>14</xdr:row>
      <xdr:rowOff>952200</xdr:rowOff>
    </xdr:to>
    <xdr:pic>
      <xdr:nvPicPr>
        <xdr:cNvPr id="95" name="Image 14" descr="Picture"/>
        <xdr:cNvPicPr/>
      </xdr:nvPicPr>
      <xdr:blipFill>
        <a:blip r:embed="rId14"/>
        <a:stretch/>
      </xdr:blipFill>
      <xdr:spPr>
        <a:xfrm>
          <a:off x="493560" y="1331604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952200</xdr:colOff>
      <xdr:row>15</xdr:row>
      <xdr:rowOff>952200</xdr:rowOff>
    </xdr:to>
    <xdr:pic>
      <xdr:nvPicPr>
        <xdr:cNvPr id="96" name="Image 15" descr="Picture"/>
        <xdr:cNvPicPr/>
      </xdr:nvPicPr>
      <xdr:blipFill>
        <a:blip r:embed="rId15"/>
        <a:stretch/>
      </xdr:blipFill>
      <xdr:spPr>
        <a:xfrm>
          <a:off x="493560" y="1432548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952200</xdr:colOff>
      <xdr:row>16</xdr:row>
      <xdr:rowOff>952200</xdr:rowOff>
    </xdr:to>
    <xdr:pic>
      <xdr:nvPicPr>
        <xdr:cNvPr id="97" name="Image 16" descr="Picture"/>
        <xdr:cNvPicPr/>
      </xdr:nvPicPr>
      <xdr:blipFill>
        <a:blip r:embed="rId16"/>
        <a:stretch/>
      </xdr:blipFill>
      <xdr:spPr>
        <a:xfrm>
          <a:off x="493560" y="1533528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952200</xdr:colOff>
      <xdr:row>17</xdr:row>
      <xdr:rowOff>952200</xdr:rowOff>
    </xdr:to>
    <xdr:pic>
      <xdr:nvPicPr>
        <xdr:cNvPr id="98" name="Image 17" descr="Picture"/>
        <xdr:cNvPicPr/>
      </xdr:nvPicPr>
      <xdr:blipFill>
        <a:blip r:embed="rId17"/>
        <a:stretch/>
      </xdr:blipFill>
      <xdr:spPr>
        <a:xfrm>
          <a:off x="493560" y="1634508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952200</xdr:colOff>
      <xdr:row>18</xdr:row>
      <xdr:rowOff>952200</xdr:rowOff>
    </xdr:to>
    <xdr:pic>
      <xdr:nvPicPr>
        <xdr:cNvPr id="99" name="Image 18" descr="Picture"/>
        <xdr:cNvPicPr/>
      </xdr:nvPicPr>
      <xdr:blipFill>
        <a:blip r:embed="rId18"/>
        <a:stretch/>
      </xdr:blipFill>
      <xdr:spPr>
        <a:xfrm>
          <a:off x="493560" y="1735452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952200</xdr:colOff>
      <xdr:row>19</xdr:row>
      <xdr:rowOff>952200</xdr:rowOff>
    </xdr:to>
    <xdr:pic>
      <xdr:nvPicPr>
        <xdr:cNvPr id="100" name="Image 19" descr="Picture"/>
        <xdr:cNvPicPr/>
      </xdr:nvPicPr>
      <xdr:blipFill>
        <a:blip r:embed="rId19"/>
        <a:stretch/>
      </xdr:blipFill>
      <xdr:spPr>
        <a:xfrm>
          <a:off x="493560" y="1836432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952200</xdr:colOff>
      <xdr:row>20</xdr:row>
      <xdr:rowOff>952200</xdr:rowOff>
    </xdr:to>
    <xdr:pic>
      <xdr:nvPicPr>
        <xdr:cNvPr id="101" name="Image 20" descr="Picture"/>
        <xdr:cNvPicPr/>
      </xdr:nvPicPr>
      <xdr:blipFill>
        <a:blip r:embed="rId20"/>
        <a:stretch/>
      </xdr:blipFill>
      <xdr:spPr>
        <a:xfrm>
          <a:off x="493560" y="1937376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952200</xdr:colOff>
      <xdr:row>21</xdr:row>
      <xdr:rowOff>952200</xdr:rowOff>
    </xdr:to>
    <xdr:pic>
      <xdr:nvPicPr>
        <xdr:cNvPr id="102" name="Image 21" descr="Picture"/>
        <xdr:cNvPicPr/>
      </xdr:nvPicPr>
      <xdr:blipFill>
        <a:blip r:embed="rId21"/>
        <a:stretch/>
      </xdr:blipFill>
      <xdr:spPr>
        <a:xfrm>
          <a:off x="493560" y="2038356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952200</xdr:colOff>
      <xdr:row>22</xdr:row>
      <xdr:rowOff>952200</xdr:rowOff>
    </xdr:to>
    <xdr:pic>
      <xdr:nvPicPr>
        <xdr:cNvPr id="103" name="Image 22" descr="Picture"/>
        <xdr:cNvPicPr/>
      </xdr:nvPicPr>
      <xdr:blipFill>
        <a:blip r:embed="rId22"/>
        <a:stretch/>
      </xdr:blipFill>
      <xdr:spPr>
        <a:xfrm>
          <a:off x="493560" y="2139300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952200</xdr:colOff>
      <xdr:row>23</xdr:row>
      <xdr:rowOff>952200</xdr:rowOff>
    </xdr:to>
    <xdr:pic>
      <xdr:nvPicPr>
        <xdr:cNvPr id="104" name="Image 23" descr="Picture"/>
        <xdr:cNvPicPr/>
      </xdr:nvPicPr>
      <xdr:blipFill>
        <a:blip r:embed="rId23"/>
        <a:stretch/>
      </xdr:blipFill>
      <xdr:spPr>
        <a:xfrm>
          <a:off x="493560" y="2240280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952200</xdr:colOff>
      <xdr:row>24</xdr:row>
      <xdr:rowOff>952200</xdr:rowOff>
    </xdr:to>
    <xdr:pic>
      <xdr:nvPicPr>
        <xdr:cNvPr id="105" name="Image 24" descr="Picture"/>
        <xdr:cNvPicPr/>
      </xdr:nvPicPr>
      <xdr:blipFill>
        <a:blip r:embed="rId24"/>
        <a:stretch/>
      </xdr:blipFill>
      <xdr:spPr>
        <a:xfrm>
          <a:off x="493560" y="2341260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952200</xdr:colOff>
      <xdr:row>25</xdr:row>
      <xdr:rowOff>952200</xdr:rowOff>
    </xdr:to>
    <xdr:pic>
      <xdr:nvPicPr>
        <xdr:cNvPr id="106" name="Image 25" descr="Picture"/>
        <xdr:cNvPicPr/>
      </xdr:nvPicPr>
      <xdr:blipFill>
        <a:blip r:embed="rId25"/>
        <a:stretch/>
      </xdr:blipFill>
      <xdr:spPr>
        <a:xfrm>
          <a:off x="493560" y="2442204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952200</xdr:colOff>
      <xdr:row>26</xdr:row>
      <xdr:rowOff>952200</xdr:rowOff>
    </xdr:to>
    <xdr:pic>
      <xdr:nvPicPr>
        <xdr:cNvPr id="107" name="Image 26" descr="Picture"/>
        <xdr:cNvPicPr/>
      </xdr:nvPicPr>
      <xdr:blipFill>
        <a:blip r:embed="rId26"/>
        <a:stretch/>
      </xdr:blipFill>
      <xdr:spPr>
        <a:xfrm>
          <a:off x="493560" y="2543184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952200</xdr:colOff>
      <xdr:row>27</xdr:row>
      <xdr:rowOff>952200</xdr:rowOff>
    </xdr:to>
    <xdr:pic>
      <xdr:nvPicPr>
        <xdr:cNvPr id="108" name="Image 27" descr="Picture"/>
        <xdr:cNvPicPr/>
      </xdr:nvPicPr>
      <xdr:blipFill>
        <a:blip r:embed="rId27"/>
        <a:stretch/>
      </xdr:blipFill>
      <xdr:spPr>
        <a:xfrm>
          <a:off x="493560" y="2644128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952200</xdr:colOff>
      <xdr:row>28</xdr:row>
      <xdr:rowOff>952200</xdr:rowOff>
    </xdr:to>
    <xdr:pic>
      <xdr:nvPicPr>
        <xdr:cNvPr id="109" name="Image 28" descr="Picture"/>
        <xdr:cNvPicPr/>
      </xdr:nvPicPr>
      <xdr:blipFill>
        <a:blip r:embed="rId28"/>
        <a:stretch/>
      </xdr:blipFill>
      <xdr:spPr>
        <a:xfrm>
          <a:off x="493560" y="2745108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952200</xdr:colOff>
      <xdr:row>29</xdr:row>
      <xdr:rowOff>952200</xdr:rowOff>
    </xdr:to>
    <xdr:pic>
      <xdr:nvPicPr>
        <xdr:cNvPr id="110" name="Image 29" descr="Picture"/>
        <xdr:cNvPicPr/>
      </xdr:nvPicPr>
      <xdr:blipFill>
        <a:blip r:embed="rId29"/>
        <a:stretch/>
      </xdr:blipFill>
      <xdr:spPr>
        <a:xfrm>
          <a:off x="493560" y="2846088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952200</xdr:colOff>
      <xdr:row>30</xdr:row>
      <xdr:rowOff>952200</xdr:rowOff>
    </xdr:to>
    <xdr:pic>
      <xdr:nvPicPr>
        <xdr:cNvPr id="111" name="Image 30" descr="Picture"/>
        <xdr:cNvPicPr/>
      </xdr:nvPicPr>
      <xdr:blipFill>
        <a:blip r:embed="rId30"/>
        <a:stretch/>
      </xdr:blipFill>
      <xdr:spPr>
        <a:xfrm>
          <a:off x="493560" y="29470320"/>
          <a:ext cx="952200" cy="952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175680</xdr:rowOff>
    </xdr:from>
    <xdr:to>
      <xdr:col>4</xdr:col>
      <xdr:colOff>572760</xdr:colOff>
      <xdr:row>15</xdr:row>
      <xdr:rowOff>175320</xdr:rowOff>
    </xdr:to>
    <xdr:pic>
      <xdr:nvPicPr>
        <xdr:cNvPr id="112" name="Image 1" descr="Picture"/>
        <xdr:cNvPicPr/>
      </xdr:nvPicPr>
      <xdr:blipFill>
        <a:blip r:embed="rId1"/>
        <a:stretch/>
      </xdr:blipFill>
      <xdr:spPr>
        <a:xfrm>
          <a:off x="211320" y="380880"/>
          <a:ext cx="247608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</xdr:row>
      <xdr:rowOff>175680</xdr:rowOff>
    </xdr:from>
    <xdr:to>
      <xdr:col>8</xdr:col>
      <xdr:colOff>226440</xdr:colOff>
      <xdr:row>15</xdr:row>
      <xdr:rowOff>175320</xdr:rowOff>
    </xdr:to>
    <xdr:pic>
      <xdr:nvPicPr>
        <xdr:cNvPr id="113" name="Image 2" descr="Picture"/>
        <xdr:cNvPicPr/>
      </xdr:nvPicPr>
      <xdr:blipFill>
        <a:blip r:embed="rId2"/>
        <a:stretch/>
      </xdr:blipFill>
      <xdr:spPr>
        <a:xfrm>
          <a:off x="3383280" y="380880"/>
          <a:ext cx="149508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1</xdr:row>
      <xdr:rowOff>175680</xdr:rowOff>
    </xdr:from>
    <xdr:to>
      <xdr:col>14</xdr:col>
      <xdr:colOff>1800</xdr:colOff>
      <xdr:row>15</xdr:row>
      <xdr:rowOff>175320</xdr:rowOff>
    </xdr:to>
    <xdr:pic>
      <xdr:nvPicPr>
        <xdr:cNvPr id="114" name="Image 3" descr="Picture"/>
        <xdr:cNvPicPr/>
      </xdr:nvPicPr>
      <xdr:blipFill>
        <a:blip r:embed="rId3"/>
        <a:stretch/>
      </xdr:blipFill>
      <xdr:spPr>
        <a:xfrm>
          <a:off x="6555240" y="380880"/>
          <a:ext cx="190476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175680</xdr:rowOff>
    </xdr:from>
    <xdr:to>
      <xdr:col>3</xdr:col>
      <xdr:colOff>502200</xdr:colOff>
      <xdr:row>32</xdr:row>
      <xdr:rowOff>175320</xdr:rowOff>
    </xdr:to>
    <xdr:pic>
      <xdr:nvPicPr>
        <xdr:cNvPr id="115" name="Image 4" descr="Picture"/>
        <xdr:cNvPicPr/>
      </xdr:nvPicPr>
      <xdr:blipFill>
        <a:blip r:embed="rId4"/>
        <a:stretch/>
      </xdr:blipFill>
      <xdr:spPr>
        <a:xfrm>
          <a:off x="211320" y="3619440"/>
          <a:ext cx="17712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18</xdr:row>
      <xdr:rowOff>175680</xdr:rowOff>
    </xdr:from>
    <xdr:to>
      <xdr:col>9</xdr:col>
      <xdr:colOff>96840</xdr:colOff>
      <xdr:row>32</xdr:row>
      <xdr:rowOff>175320</xdr:rowOff>
    </xdr:to>
    <xdr:pic>
      <xdr:nvPicPr>
        <xdr:cNvPr id="116" name="Image 5" descr="Picture"/>
        <xdr:cNvPicPr/>
      </xdr:nvPicPr>
      <xdr:blipFill>
        <a:blip r:embed="rId5"/>
        <a:stretch/>
      </xdr:blipFill>
      <xdr:spPr>
        <a:xfrm>
          <a:off x="3383280" y="361944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18</xdr:row>
      <xdr:rowOff>175680</xdr:rowOff>
    </xdr:from>
    <xdr:to>
      <xdr:col>14</xdr:col>
      <xdr:colOff>96840</xdr:colOff>
      <xdr:row>32</xdr:row>
      <xdr:rowOff>175320</xdr:rowOff>
    </xdr:to>
    <xdr:pic>
      <xdr:nvPicPr>
        <xdr:cNvPr id="117" name="Image 6" descr="Picture"/>
        <xdr:cNvPicPr/>
      </xdr:nvPicPr>
      <xdr:blipFill>
        <a:blip r:embed="rId6"/>
        <a:stretch/>
      </xdr:blipFill>
      <xdr:spPr>
        <a:xfrm>
          <a:off x="6555240" y="361944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176040</xdr:rowOff>
    </xdr:from>
    <xdr:to>
      <xdr:col>4</xdr:col>
      <xdr:colOff>96480</xdr:colOff>
      <xdr:row>49</xdr:row>
      <xdr:rowOff>175320</xdr:rowOff>
    </xdr:to>
    <xdr:pic>
      <xdr:nvPicPr>
        <xdr:cNvPr id="118" name="Image 7" descr="Picture"/>
        <xdr:cNvPicPr/>
      </xdr:nvPicPr>
      <xdr:blipFill>
        <a:blip r:embed="rId7"/>
        <a:stretch/>
      </xdr:blipFill>
      <xdr:spPr>
        <a:xfrm>
          <a:off x="211320" y="6858000"/>
          <a:ext cx="199980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35</xdr:row>
      <xdr:rowOff>176040</xdr:rowOff>
    </xdr:from>
    <xdr:to>
      <xdr:col>9</xdr:col>
      <xdr:colOff>154080</xdr:colOff>
      <xdr:row>49</xdr:row>
      <xdr:rowOff>175320</xdr:rowOff>
    </xdr:to>
    <xdr:pic>
      <xdr:nvPicPr>
        <xdr:cNvPr id="119" name="Image 8" descr="Picture"/>
        <xdr:cNvPicPr/>
      </xdr:nvPicPr>
      <xdr:blipFill>
        <a:blip r:embed="rId8"/>
        <a:stretch/>
      </xdr:blipFill>
      <xdr:spPr>
        <a:xfrm>
          <a:off x="3383280" y="6858000"/>
          <a:ext cx="205704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35</xdr:row>
      <xdr:rowOff>176040</xdr:rowOff>
    </xdr:from>
    <xdr:to>
      <xdr:col>13</xdr:col>
      <xdr:colOff>226440</xdr:colOff>
      <xdr:row>49</xdr:row>
      <xdr:rowOff>175320</xdr:rowOff>
    </xdr:to>
    <xdr:pic>
      <xdr:nvPicPr>
        <xdr:cNvPr id="120" name="Image 9" descr="Picture"/>
        <xdr:cNvPicPr/>
      </xdr:nvPicPr>
      <xdr:blipFill>
        <a:blip r:embed="rId9"/>
        <a:stretch/>
      </xdr:blipFill>
      <xdr:spPr>
        <a:xfrm>
          <a:off x="6555240" y="6858000"/>
          <a:ext cx="149508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176040</xdr:rowOff>
    </xdr:from>
    <xdr:to>
      <xdr:col>5</xdr:col>
      <xdr:colOff>128880</xdr:colOff>
      <xdr:row>66</xdr:row>
      <xdr:rowOff>175320</xdr:rowOff>
    </xdr:to>
    <xdr:pic>
      <xdr:nvPicPr>
        <xdr:cNvPr id="121" name="Image 10" descr="Picture"/>
        <xdr:cNvPicPr/>
      </xdr:nvPicPr>
      <xdr:blipFill>
        <a:blip r:embed="rId10"/>
        <a:stretch/>
      </xdr:blipFill>
      <xdr:spPr>
        <a:xfrm>
          <a:off x="211320" y="10096560"/>
          <a:ext cx="266652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52</xdr:row>
      <xdr:rowOff>176040</xdr:rowOff>
    </xdr:from>
    <xdr:to>
      <xdr:col>8</xdr:col>
      <xdr:colOff>226440</xdr:colOff>
      <xdr:row>66</xdr:row>
      <xdr:rowOff>175320</xdr:rowOff>
    </xdr:to>
    <xdr:pic>
      <xdr:nvPicPr>
        <xdr:cNvPr id="122" name="Image 11" descr="Picture"/>
        <xdr:cNvPicPr/>
      </xdr:nvPicPr>
      <xdr:blipFill>
        <a:blip r:embed="rId11"/>
        <a:stretch/>
      </xdr:blipFill>
      <xdr:spPr>
        <a:xfrm>
          <a:off x="3383280" y="10096560"/>
          <a:ext cx="149508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52</xdr:row>
      <xdr:rowOff>176040</xdr:rowOff>
    </xdr:from>
    <xdr:to>
      <xdr:col>15</xdr:col>
      <xdr:colOff>320040</xdr:colOff>
      <xdr:row>65</xdr:row>
      <xdr:rowOff>147240</xdr:rowOff>
    </xdr:to>
    <xdr:pic>
      <xdr:nvPicPr>
        <xdr:cNvPr id="123" name="Image 12" descr="Picture"/>
        <xdr:cNvPicPr/>
      </xdr:nvPicPr>
      <xdr:blipFill>
        <a:blip r:embed="rId12"/>
        <a:stretch/>
      </xdr:blipFill>
      <xdr:spPr>
        <a:xfrm>
          <a:off x="6555240" y="10096560"/>
          <a:ext cx="2857320" cy="244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176040</xdr:rowOff>
    </xdr:from>
    <xdr:to>
      <xdr:col>3</xdr:col>
      <xdr:colOff>226080</xdr:colOff>
      <xdr:row>83</xdr:row>
      <xdr:rowOff>175680</xdr:rowOff>
    </xdr:to>
    <xdr:pic>
      <xdr:nvPicPr>
        <xdr:cNvPr id="124" name="Image 13" descr="Picture"/>
        <xdr:cNvPicPr/>
      </xdr:nvPicPr>
      <xdr:blipFill>
        <a:blip r:embed="rId13"/>
        <a:stretch/>
      </xdr:blipFill>
      <xdr:spPr>
        <a:xfrm>
          <a:off x="211320" y="13335120"/>
          <a:ext cx="1495080" cy="266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69</xdr:row>
      <xdr:rowOff>176040</xdr:rowOff>
    </xdr:from>
    <xdr:to>
      <xdr:col>10</xdr:col>
      <xdr:colOff>128880</xdr:colOff>
      <xdr:row>83</xdr:row>
      <xdr:rowOff>175680</xdr:rowOff>
    </xdr:to>
    <xdr:pic>
      <xdr:nvPicPr>
        <xdr:cNvPr id="125" name="Image 14" descr="Picture"/>
        <xdr:cNvPicPr/>
      </xdr:nvPicPr>
      <xdr:blipFill>
        <a:blip r:embed="rId14"/>
        <a:stretch/>
      </xdr:blipFill>
      <xdr:spPr>
        <a:xfrm>
          <a:off x="3383280" y="13335120"/>
          <a:ext cx="2666520" cy="2666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aude.ai/artifact/7NGDiBpaXwuSr9gytuvAtm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62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  <c r="C5" s="3" t="s">
        <v>2</v>
      </c>
      <c r="D5" s="3" t="s">
        <v>3</v>
      </c>
    </row>
    <row r="6" customFormat="false" ht="48" hidden="false" customHeight="true" outlineLevel="0" collapsed="false">
      <c r="B6" s="4" t="s">
        <v>4</v>
      </c>
      <c r="C6" s="5" t="s">
        <v>5</v>
      </c>
      <c r="D6" s="5" t="s">
        <v>6</v>
      </c>
    </row>
    <row r="7" customFormat="false" ht="48" hidden="false" customHeight="true" outlineLevel="0" collapsed="false">
      <c r="B7" s="4" t="s">
        <v>7</v>
      </c>
      <c r="C7" s="5" t="s">
        <v>8</v>
      </c>
      <c r="D7" s="5" t="s">
        <v>9</v>
      </c>
    </row>
    <row r="8" customFormat="false" ht="48" hidden="false" customHeight="true" outlineLevel="0" collapsed="false">
      <c r="B8" s="4" t="s">
        <v>10</v>
      </c>
      <c r="C8" s="5" t="s">
        <v>11</v>
      </c>
      <c r="D8" s="5" t="s">
        <v>12</v>
      </c>
    </row>
    <row r="9" customFormat="false" ht="48" hidden="false" customHeight="true" outlineLevel="0" collapsed="false">
      <c r="B9" s="4" t="s">
        <v>13</v>
      </c>
      <c r="C9" s="5" t="s">
        <v>14</v>
      </c>
      <c r="D9" s="5" t="s">
        <v>15</v>
      </c>
    </row>
    <row r="10" customFormat="false" ht="48" hidden="false" customHeight="true" outlineLevel="0" collapsed="false">
      <c r="B10" s="4" t="s">
        <v>16</v>
      </c>
      <c r="C10" s="5" t="s">
        <v>17</v>
      </c>
      <c r="D10" s="5" t="s">
        <v>18</v>
      </c>
    </row>
    <row r="11" customFormat="false" ht="48" hidden="false" customHeight="true" outlineLevel="0" collapsed="false">
      <c r="B11" s="4" t="s">
        <v>19</v>
      </c>
      <c r="C11" s="5" t="s">
        <v>20</v>
      </c>
      <c r="D11" s="5" t="s">
        <v>21</v>
      </c>
    </row>
    <row r="12" customFormat="false" ht="48" hidden="false" customHeight="true" outlineLevel="0" collapsed="false">
      <c r="B12" s="4" t="s">
        <v>22</v>
      </c>
      <c r="C12" s="5" t="s">
        <v>23</v>
      </c>
      <c r="D12" s="5" t="s">
        <v>24</v>
      </c>
    </row>
    <row r="13" customFormat="false" ht="48" hidden="false" customHeight="true" outlineLevel="0" collapsed="false">
      <c r="B13" s="4" t="s">
        <v>25</v>
      </c>
      <c r="C13" s="6" t="s">
        <v>26</v>
      </c>
      <c r="D13" s="5" t="s">
        <v>27</v>
      </c>
    </row>
    <row r="14" customFormat="false" ht="48" hidden="false" customHeight="true" outlineLevel="0" collapsed="false">
      <c r="B14" s="4" t="s">
        <v>28</v>
      </c>
      <c r="C14" s="5" t="s">
        <v>29</v>
      </c>
      <c r="D14" s="5" t="s">
        <v>30</v>
      </c>
    </row>
    <row r="15" customFormat="false" ht="48" hidden="false" customHeight="true" outlineLevel="0" collapsed="false">
      <c r="B15" s="4" t="s">
        <v>31</v>
      </c>
      <c r="C15" s="5" t="s">
        <v>32</v>
      </c>
      <c r="D15" s="5" t="s">
        <v>33</v>
      </c>
    </row>
    <row r="17" customFormat="false" ht="15" hidden="false" customHeight="false" outlineLevel="0" collapsed="false">
      <c r="B17" s="7" t="s">
        <v>34</v>
      </c>
    </row>
    <row r="19" customFormat="false" ht="15" hidden="false" customHeight="false" outlineLevel="0" collapsed="false">
      <c r="B19" s="8" t="s">
        <v>35</v>
      </c>
      <c r="C19" s="9" t="s">
        <v>36</v>
      </c>
    </row>
    <row r="20" customFormat="false" ht="15" hidden="false" customHeight="false" outlineLevel="0" collapsed="false">
      <c r="B20" s="8" t="s">
        <v>37</v>
      </c>
      <c r="C20" s="9" t="s">
        <v>38</v>
      </c>
    </row>
    <row r="21" customFormat="false" ht="15" hidden="false" customHeight="false" outlineLevel="0" collapsed="false">
      <c r="B21" s="8" t="s">
        <v>39</v>
      </c>
      <c r="C21" s="9" t="s">
        <v>40</v>
      </c>
    </row>
    <row r="22" customFormat="false" ht="15" hidden="false" customHeight="false" outlineLevel="0" collapsed="false">
      <c r="B22" s="8" t="s">
        <v>41</v>
      </c>
      <c r="C22" s="9" t="n">
        <v>46</v>
      </c>
    </row>
    <row r="23" customFormat="false" ht="15" hidden="false" customHeight="false" outlineLevel="0" collapsed="false">
      <c r="B23" s="8" t="s">
        <v>42</v>
      </c>
      <c r="C23" s="10" t="n">
        <v>4800000</v>
      </c>
    </row>
    <row r="24" customFormat="false" ht="15" hidden="false" customHeight="false" outlineLevel="0" collapsed="false">
      <c r="B24" s="8" t="s">
        <v>43</v>
      </c>
      <c r="C24" s="11" t="n">
        <f aca="false">C22*C23</f>
        <v>220800000</v>
      </c>
    </row>
    <row r="25" customFormat="false" ht="15" hidden="false" customHeight="false" outlineLevel="0" collapsed="false">
      <c r="B25" s="8" t="s">
        <v>44</v>
      </c>
      <c r="C25" s="12" t="s">
        <v>45</v>
      </c>
    </row>
    <row r="26" customFormat="false" ht="15" hidden="false" customHeight="false" outlineLevel="0" collapsed="false">
      <c r="B26" s="8" t="s">
        <v>46</v>
      </c>
      <c r="C26" s="12" t="s">
        <v>47</v>
      </c>
    </row>
    <row r="27" customFormat="false" ht="15" hidden="false" customHeight="false" outlineLevel="0" collapsed="false">
      <c r="B27" s="13" t="s">
        <v>48</v>
      </c>
    </row>
  </sheetData>
  <hyperlinks>
    <hyperlink ref="C13" r:id="rId1" display="https://claude.ai/artifact/7NGDiBpaXwuSr9gytuvAtm  (open in a browser; buttons: roof, ceiling, facade, dimensions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true"/>
  </sheetPr>
  <dimension ref="B2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4" min="3" style="0" width="44"/>
    <col collapsed="false" customWidth="true" hidden="false" outlineLevel="0" max="5" min="5" style="0" width="20"/>
    <col collapsed="false" customWidth="true" hidden="false" outlineLevel="0" max="6" min="6" style="0" width="14"/>
  </cols>
  <sheetData>
    <row r="2" customFormat="false" ht="17.35" hidden="false" customHeight="false" outlineLevel="0" collapsed="false">
      <c r="B2" s="14" t="s">
        <v>49</v>
      </c>
    </row>
    <row r="4" customFormat="false" ht="15" hidden="false" customHeight="false" outlineLevel="0" collapsed="false">
      <c r="B4" s="15" t="s">
        <v>35</v>
      </c>
      <c r="C4" s="15" t="s">
        <v>50</v>
      </c>
      <c r="D4" s="15" t="s">
        <v>51</v>
      </c>
      <c r="E4" s="15" t="s">
        <v>43</v>
      </c>
      <c r="F4" s="15" t="s">
        <v>52</v>
      </c>
    </row>
    <row r="5" customFormat="false" ht="15" hidden="false" customHeight="false" outlineLevel="0" collapsed="false">
      <c r="B5" s="16" t="s">
        <v>53</v>
      </c>
      <c r="C5" s="16" t="s">
        <v>54</v>
      </c>
      <c r="D5" s="16" t="s">
        <v>55</v>
      </c>
      <c r="E5" s="17" t="n">
        <f aca="false">BOQ!K2</f>
        <v>0</v>
      </c>
      <c r="F5" s="18" t="str">
        <f aca="false">COUNTIF(BOQ!M3:M6,"Priced")&amp;" / 4"</f>
        <v>0 / 4</v>
      </c>
    </row>
    <row r="6" customFormat="false" ht="15" hidden="false" customHeight="false" outlineLevel="0" collapsed="false">
      <c r="B6" s="16" t="s">
        <v>56</v>
      </c>
      <c r="C6" s="16" t="s">
        <v>57</v>
      </c>
      <c r="D6" s="16" t="s">
        <v>58</v>
      </c>
      <c r="E6" s="17" t="n">
        <f aca="false">BOQ!K7</f>
        <v>0</v>
      </c>
      <c r="F6" s="18" t="str">
        <f aca="false">COUNTIF(BOQ!M8:M24,"Priced")&amp;" / 17"</f>
        <v>0 / 17</v>
      </c>
    </row>
    <row r="7" customFormat="false" ht="15" hidden="false" customHeight="false" outlineLevel="0" collapsed="false">
      <c r="B7" s="16" t="s">
        <v>59</v>
      </c>
      <c r="C7" s="16" t="s">
        <v>60</v>
      </c>
      <c r="D7" s="16" t="s">
        <v>61</v>
      </c>
      <c r="E7" s="17" t="n">
        <f aca="false">BOQ!K25</f>
        <v>0</v>
      </c>
      <c r="F7" s="18" t="str">
        <f aca="false">COUNTIF(BOQ!M26:M33,"Priced")&amp;" / 8"</f>
        <v>0 / 8</v>
      </c>
    </row>
    <row r="8" customFormat="false" ht="15" hidden="false" customHeight="false" outlineLevel="0" collapsed="false">
      <c r="B8" s="16" t="s">
        <v>62</v>
      </c>
      <c r="C8" s="16" t="s">
        <v>63</v>
      </c>
      <c r="D8" s="16" t="s">
        <v>64</v>
      </c>
      <c r="E8" s="17" t="n">
        <f aca="false">BOQ!K34</f>
        <v>0</v>
      </c>
      <c r="F8" s="18" t="str">
        <f aca="false">COUNTIF(BOQ!M35:M46,"Priced")&amp;" / 12"</f>
        <v>0 / 12</v>
      </c>
    </row>
    <row r="9" customFormat="false" ht="15" hidden="false" customHeight="false" outlineLevel="0" collapsed="false">
      <c r="B9" s="16" t="s">
        <v>65</v>
      </c>
      <c r="C9" s="16" t="s">
        <v>66</v>
      </c>
      <c r="D9" s="16" t="s">
        <v>67</v>
      </c>
      <c r="E9" s="17" t="n">
        <f aca="false">BOQ!K47</f>
        <v>0</v>
      </c>
      <c r="F9" s="18" t="str">
        <f aca="false">COUNTIF(BOQ!M48:M60,"Priced")&amp;" / 13"</f>
        <v>0 / 13</v>
      </c>
    </row>
    <row r="10" customFormat="false" ht="15" hidden="false" customHeight="false" outlineLevel="0" collapsed="false">
      <c r="B10" s="16" t="s">
        <v>68</v>
      </c>
      <c r="C10" s="16" t="s">
        <v>69</v>
      </c>
      <c r="D10" s="16" t="s">
        <v>70</v>
      </c>
      <c r="E10" s="17" t="n">
        <f aca="false">BOQ!K61</f>
        <v>0</v>
      </c>
      <c r="F10" s="18" t="str">
        <f aca="false">COUNTIF(BOQ!M62:M72,"Priced")&amp;" / 11"</f>
        <v>0 / 11</v>
      </c>
    </row>
    <row r="11" customFormat="false" ht="15" hidden="false" customHeight="false" outlineLevel="0" collapsed="false">
      <c r="B11" s="16" t="s">
        <v>71</v>
      </c>
      <c r="C11" s="16" t="s">
        <v>72</v>
      </c>
      <c r="D11" s="16" t="s">
        <v>73</v>
      </c>
      <c r="E11" s="17" t="n">
        <f aca="false">BOQ!K73</f>
        <v>0</v>
      </c>
      <c r="F11" s="18" t="str">
        <f aca="false">COUNTIF(BOQ!M74:M77,"Priced")&amp;" / 4"</f>
        <v>0 / 4</v>
      </c>
    </row>
    <row r="12" customFormat="false" ht="15" hidden="false" customHeight="false" outlineLevel="0" collapsed="false">
      <c r="B12" s="16" t="s">
        <v>74</v>
      </c>
      <c r="C12" s="16" t="s">
        <v>75</v>
      </c>
      <c r="D12" s="16" t="s">
        <v>76</v>
      </c>
      <c r="E12" s="17" t="n">
        <f aca="false">BOQ!K78</f>
        <v>0</v>
      </c>
      <c r="F12" s="18" t="str">
        <f aca="false">COUNTIF(BOQ!M79:M84,"Priced")&amp;" / 6"</f>
        <v>0 / 6</v>
      </c>
    </row>
    <row r="13" customFormat="false" ht="15" hidden="false" customHeight="false" outlineLevel="0" collapsed="false">
      <c r="B13" s="16" t="s">
        <v>77</v>
      </c>
      <c r="C13" s="16" t="s">
        <v>78</v>
      </c>
      <c r="D13" s="16" t="s">
        <v>79</v>
      </c>
      <c r="E13" s="17" t="n">
        <f aca="false">BOQ!K85</f>
        <v>0</v>
      </c>
      <c r="F13" s="18" t="str">
        <f aca="false">COUNTIF(BOQ!M86:M92,"Priced")&amp;" / 7"</f>
        <v>0 / 7</v>
      </c>
    </row>
    <row r="14" customFormat="false" ht="15" hidden="false" customHeight="false" outlineLevel="0" collapsed="false">
      <c r="B14" s="16" t="s">
        <v>80</v>
      </c>
      <c r="C14" s="16" t="s">
        <v>81</v>
      </c>
      <c r="D14" s="16" t="s">
        <v>82</v>
      </c>
      <c r="E14" s="17" t="n">
        <f aca="false">BOQ!K93</f>
        <v>0</v>
      </c>
      <c r="F14" s="18" t="str">
        <f aca="false">COUNTIF(BOQ!M94:M96,"Priced")&amp;" / 3"</f>
        <v>0 / 3</v>
      </c>
    </row>
    <row r="15" customFormat="false" ht="15" hidden="false" customHeight="false" outlineLevel="0" collapsed="false">
      <c r="B15" s="16" t="s">
        <v>83</v>
      </c>
      <c r="C15" s="16" t="s">
        <v>84</v>
      </c>
      <c r="D15" s="16" t="s">
        <v>85</v>
      </c>
      <c r="E15" s="17" t="n">
        <f aca="false">BOQ!K97</f>
        <v>0</v>
      </c>
      <c r="F15" s="18" t="str">
        <f aca="false">COUNTIF(BOQ!M98:M105,"Priced")&amp;" / 8"</f>
        <v>0 / 8</v>
      </c>
    </row>
    <row r="16" customFormat="false" ht="15" hidden="false" customHeight="false" outlineLevel="0" collapsed="false">
      <c r="B16" s="16" t="s">
        <v>86</v>
      </c>
      <c r="C16" s="16" t="s">
        <v>87</v>
      </c>
      <c r="D16" s="16" t="s">
        <v>88</v>
      </c>
      <c r="E16" s="17" t="n">
        <f aca="false">BOQ!K106</f>
        <v>0</v>
      </c>
      <c r="F16" s="18" t="str">
        <f aca="false">COUNTIF(BOQ!M107:M110,"Priced")&amp;" / 4"</f>
        <v>0 / 4</v>
      </c>
    </row>
    <row r="17" customFormat="false" ht="15" hidden="false" customHeight="false" outlineLevel="0" collapsed="false">
      <c r="B17" s="16" t="s">
        <v>89</v>
      </c>
      <c r="C17" s="16" t="s">
        <v>90</v>
      </c>
      <c r="D17" s="16" t="s">
        <v>91</v>
      </c>
      <c r="E17" s="17" t="n">
        <f aca="false">BOQ!K111</f>
        <v>0</v>
      </c>
      <c r="F17" s="18" t="str">
        <f aca="false">COUNTIF(BOQ!M112:M117,"Priced")&amp;" / 6"</f>
        <v>0 / 6</v>
      </c>
    </row>
    <row r="18" customFormat="false" ht="15" hidden="false" customHeight="false" outlineLevel="0" collapsed="false">
      <c r="B18" s="16" t="s">
        <v>92</v>
      </c>
      <c r="C18" s="16" t="s">
        <v>93</v>
      </c>
      <c r="D18" s="16" t="s">
        <v>94</v>
      </c>
      <c r="E18" s="17" t="n">
        <f aca="false">BOQ!K118</f>
        <v>0</v>
      </c>
      <c r="F18" s="18" t="str">
        <f aca="false">COUNTIF(BOQ!M119:M123,"Priced")&amp;" / 5"</f>
        <v>0 / 5</v>
      </c>
    </row>
    <row r="19" customFormat="false" ht="15" hidden="false" customHeight="false" outlineLevel="0" collapsed="false">
      <c r="B19" s="9"/>
      <c r="C19" s="19" t="s">
        <v>95</v>
      </c>
      <c r="D19" s="9"/>
      <c r="E19" s="20" t="n">
        <f aca="false">SUM(E5:E18)</f>
        <v>0</v>
      </c>
      <c r="F19" s="9"/>
    </row>
    <row r="20" customFormat="false" ht="15" hidden="false" customHeight="false" outlineLevel="0" collapsed="false">
      <c r="B20" s="9"/>
      <c r="C20" s="9" t="s">
        <v>96</v>
      </c>
      <c r="D20" s="9"/>
      <c r="E20" s="11" t="n">
        <f aca="false">E19*F20</f>
        <v>0</v>
      </c>
      <c r="F20" s="21" t="n">
        <v>0.07</v>
      </c>
    </row>
    <row r="21" customFormat="false" ht="15" hidden="false" customHeight="false" outlineLevel="0" collapsed="false">
      <c r="B21" s="9"/>
      <c r="C21" s="19" t="s">
        <v>97</v>
      </c>
      <c r="D21" s="9"/>
      <c r="E21" s="20" t="n">
        <f aca="false">E19+E20</f>
        <v>0</v>
      </c>
      <c r="F21" s="9"/>
    </row>
    <row r="22" customFormat="false" ht="15" hidden="false" customHeight="false" outlineLevel="0" collapsed="false">
      <c r="B22" s="9"/>
      <c r="C22" s="9" t="s">
        <v>98</v>
      </c>
      <c r="D22" s="9"/>
      <c r="E22" s="11" t="n">
        <f aca="false">E21*F22</f>
        <v>0</v>
      </c>
      <c r="F22" s="21" t="n">
        <v>0.08</v>
      </c>
    </row>
    <row r="23" customFormat="false" ht="15" hidden="false" customHeight="false" outlineLevel="0" collapsed="false">
      <c r="B23" s="9"/>
      <c r="C23" s="22" t="s">
        <v>99</v>
      </c>
      <c r="D23" s="9"/>
      <c r="E23" s="23" t="n">
        <f aca="false">E21+E22</f>
        <v>0</v>
      </c>
      <c r="F23" s="9"/>
    </row>
    <row r="25" customFormat="false" ht="15" hidden="false" customHeight="false" outlineLevel="0" collapsed="false">
      <c r="C25" s="24" t="s">
        <v>100</v>
      </c>
      <c r="E25" s="25" t="n">
        <f aca="false">COUNTIF(BOQ!M2:M128,"Need info")</f>
        <v>0</v>
      </c>
    </row>
    <row r="26" customFormat="false" ht="15" hidden="false" customHeight="false" outlineLevel="0" collapsed="false">
      <c r="C26" s="24" t="s">
        <v>101</v>
      </c>
      <c r="E26" s="25" t="n">
        <f aca="false">COUNTIF(BOQ!M2:M128,"Alternative")</f>
        <v>0</v>
      </c>
    </row>
    <row r="27" customFormat="false" ht="15" hidden="false" customHeight="false" outlineLevel="0" collapsed="false">
      <c r="C27" s="24" t="s">
        <v>102</v>
      </c>
      <c r="E27" s="25" t="n">
        <f aca="false">COUNTA(BOQ!A2:A128)-15-COUNTA(BOQ!M2:M128)</f>
        <v>112</v>
      </c>
    </row>
    <row r="29" customFormat="false" ht="15" hidden="false" customHeight="false" outlineLevel="0" collapsed="false">
      <c r="C29" s="26" t="s">
        <v>103</v>
      </c>
    </row>
    <row r="31" customFormat="false" ht="30" hidden="false" customHeight="true" outlineLevel="0" collapsed="false">
      <c r="B31" s="27" t="s">
        <v>104</v>
      </c>
      <c r="C31" s="27" t="s">
        <v>105</v>
      </c>
      <c r="D31" s="27" t="s">
        <v>106</v>
      </c>
      <c r="E31" s="28" t="n">
        <f aca="false">BOQ!K124</f>
        <v>0</v>
      </c>
      <c r="F31" s="27" t="str">
        <f aca="false">COUNTIF(BOQ!M125:M128,"Priced")&amp;" / 4"</f>
        <v>0 / 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C8C"/>
    <pageSetUpPr fitToPage="tru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8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15" t="s">
        <v>107</v>
      </c>
      <c r="B1" s="15" t="s">
        <v>108</v>
      </c>
      <c r="C1" s="15" t="s">
        <v>109</v>
      </c>
      <c r="D1" s="15" t="s">
        <v>110</v>
      </c>
      <c r="E1" s="15" t="s">
        <v>111</v>
      </c>
      <c r="F1" s="15" t="s">
        <v>112</v>
      </c>
    </row>
    <row r="2" customFormat="false" ht="43.5" hidden="false" customHeight="true" outlineLevel="0" collapsed="false">
      <c r="A2" s="29" t="s">
        <v>113</v>
      </c>
      <c r="B2" s="30" t="s">
        <v>114</v>
      </c>
      <c r="C2" s="30" t="s">
        <v>115</v>
      </c>
      <c r="D2" s="30" t="s">
        <v>116</v>
      </c>
      <c r="E2" s="30" t="s">
        <v>117</v>
      </c>
      <c r="F2" s="31"/>
    </row>
    <row r="3" customFormat="false" ht="43.5" hidden="false" customHeight="true" outlineLevel="0" collapsed="false">
      <c r="A3" s="29" t="s">
        <v>118</v>
      </c>
      <c r="B3" s="30" t="s">
        <v>114</v>
      </c>
      <c r="C3" s="30" t="s">
        <v>119</v>
      </c>
      <c r="D3" s="30" t="s">
        <v>120</v>
      </c>
      <c r="E3" s="30" t="s">
        <v>121</v>
      </c>
      <c r="F3" s="31"/>
    </row>
    <row r="4" customFormat="false" ht="43.5" hidden="false" customHeight="true" outlineLevel="0" collapsed="false">
      <c r="A4" s="29" t="s">
        <v>122</v>
      </c>
      <c r="B4" s="30" t="s">
        <v>123</v>
      </c>
      <c r="C4" s="30" t="s">
        <v>124</v>
      </c>
      <c r="D4" s="30" t="s">
        <v>125</v>
      </c>
      <c r="E4" s="30" t="s">
        <v>126</v>
      </c>
      <c r="F4" s="31"/>
    </row>
    <row r="5" customFormat="false" ht="43.5" hidden="false" customHeight="true" outlineLevel="0" collapsed="false">
      <c r="A5" s="29" t="s">
        <v>127</v>
      </c>
      <c r="B5" s="30" t="s">
        <v>128</v>
      </c>
      <c r="C5" s="30" t="s">
        <v>129</v>
      </c>
      <c r="D5" s="30" t="s">
        <v>130</v>
      </c>
      <c r="E5" s="30" t="s">
        <v>131</v>
      </c>
      <c r="F5" s="31"/>
    </row>
    <row r="6" customFormat="false" ht="43.5" hidden="false" customHeight="true" outlineLevel="0" collapsed="false">
      <c r="A6" s="29" t="s">
        <v>132</v>
      </c>
      <c r="B6" s="30" t="s">
        <v>133</v>
      </c>
      <c r="C6" s="30" t="s">
        <v>134</v>
      </c>
      <c r="D6" s="30" t="s">
        <v>135</v>
      </c>
      <c r="E6" s="30" t="s">
        <v>136</v>
      </c>
      <c r="F6" s="31"/>
    </row>
    <row r="7" customFormat="false" ht="43.5" hidden="false" customHeight="true" outlineLevel="0" collapsed="false">
      <c r="A7" s="29" t="s">
        <v>137</v>
      </c>
      <c r="B7" s="30" t="s">
        <v>138</v>
      </c>
      <c r="C7" s="30" t="s">
        <v>139</v>
      </c>
      <c r="D7" s="30" t="s">
        <v>135</v>
      </c>
      <c r="E7" s="30" t="s">
        <v>140</v>
      </c>
      <c r="F7" s="31"/>
    </row>
    <row r="8" customFormat="false" ht="43.5" hidden="false" customHeight="true" outlineLevel="0" collapsed="false">
      <c r="A8" s="29" t="s">
        <v>141</v>
      </c>
      <c r="B8" s="30" t="s">
        <v>142</v>
      </c>
      <c r="C8" s="30" t="s">
        <v>143</v>
      </c>
      <c r="D8" s="30" t="s">
        <v>135</v>
      </c>
      <c r="E8" s="30" t="s">
        <v>144</v>
      </c>
      <c r="F8" s="31"/>
    </row>
    <row r="9" customFormat="false" ht="43.5" hidden="false" customHeight="true" outlineLevel="0" collapsed="false">
      <c r="A9" s="29" t="s">
        <v>145</v>
      </c>
      <c r="B9" s="30" t="s">
        <v>146</v>
      </c>
      <c r="C9" s="30" t="s">
        <v>147</v>
      </c>
      <c r="D9" s="30" t="s">
        <v>148</v>
      </c>
      <c r="E9" s="30" t="s">
        <v>149</v>
      </c>
      <c r="F9" s="31"/>
    </row>
    <row r="10" customFormat="false" ht="43.5" hidden="false" customHeight="true" outlineLevel="0" collapsed="false">
      <c r="A10" s="29" t="s">
        <v>150</v>
      </c>
      <c r="B10" s="30" t="s">
        <v>151</v>
      </c>
      <c r="C10" s="30" t="s">
        <v>152</v>
      </c>
      <c r="D10" s="30" t="s">
        <v>135</v>
      </c>
      <c r="E10" s="30" t="s">
        <v>153</v>
      </c>
      <c r="F10" s="31"/>
    </row>
    <row r="11" customFormat="false" ht="43.5" hidden="false" customHeight="true" outlineLevel="0" collapsed="false">
      <c r="A11" s="29" t="s">
        <v>154</v>
      </c>
      <c r="B11" s="30" t="s">
        <v>155</v>
      </c>
      <c r="C11" s="30" t="s">
        <v>156</v>
      </c>
      <c r="D11" s="30" t="s">
        <v>135</v>
      </c>
      <c r="E11" s="30" t="s">
        <v>157</v>
      </c>
      <c r="F11" s="31"/>
    </row>
    <row r="12" customFormat="false" ht="43.5" hidden="false" customHeight="true" outlineLevel="0" collapsed="false">
      <c r="A12" s="29" t="s">
        <v>158</v>
      </c>
      <c r="B12" s="30" t="s">
        <v>159</v>
      </c>
      <c r="C12" s="30" t="s">
        <v>160</v>
      </c>
      <c r="D12" s="30" t="s">
        <v>161</v>
      </c>
      <c r="E12" s="30" t="s">
        <v>162</v>
      </c>
      <c r="F12" s="31"/>
    </row>
    <row r="13" customFormat="false" ht="43.5" hidden="false" customHeight="true" outlineLevel="0" collapsed="false">
      <c r="A13" s="29" t="s">
        <v>163</v>
      </c>
      <c r="B13" s="30" t="s">
        <v>164</v>
      </c>
      <c r="C13" s="30" t="s">
        <v>165</v>
      </c>
      <c r="D13" s="30" t="s">
        <v>116</v>
      </c>
      <c r="E13" s="30" t="s">
        <v>166</v>
      </c>
      <c r="F13" s="31"/>
    </row>
    <row r="14" customFormat="false" ht="43.5" hidden="false" customHeight="true" outlineLevel="0" collapsed="false">
      <c r="A14" s="29" t="s">
        <v>167</v>
      </c>
      <c r="B14" s="30" t="s">
        <v>168</v>
      </c>
      <c r="C14" s="30" t="s">
        <v>169</v>
      </c>
      <c r="D14" s="30" t="s">
        <v>135</v>
      </c>
      <c r="E14" s="30" t="s">
        <v>170</v>
      </c>
      <c r="F14" s="31"/>
    </row>
    <row r="15" customFormat="false" ht="43.5" hidden="false" customHeight="true" outlineLevel="0" collapsed="false">
      <c r="A15" s="29" t="s">
        <v>171</v>
      </c>
      <c r="B15" s="30" t="s">
        <v>172</v>
      </c>
      <c r="C15" s="30" t="s">
        <v>173</v>
      </c>
      <c r="D15" s="30" t="s">
        <v>174</v>
      </c>
      <c r="E15" s="30" t="s">
        <v>175</v>
      </c>
      <c r="F15" s="31"/>
    </row>
    <row r="16" customFormat="false" ht="43.5" hidden="false" customHeight="true" outlineLevel="0" collapsed="false">
      <c r="A16" s="29" t="s">
        <v>176</v>
      </c>
      <c r="B16" s="30" t="s">
        <v>177</v>
      </c>
      <c r="C16" s="30" t="s">
        <v>178</v>
      </c>
      <c r="D16" s="30" t="s">
        <v>174</v>
      </c>
      <c r="E16" s="30" t="s">
        <v>179</v>
      </c>
      <c r="F16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A1:M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4" min="2" style="0" width="34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8" min="8" style="0" width="25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7"/>
    <col collapsed="false" customWidth="true" hidden="false" outlineLevel="0" max="12" min="12" style="0" width="30"/>
    <col collapsed="false" customWidth="true" hidden="false" outlineLevel="0" max="13" min="13" style="0" width="13"/>
  </cols>
  <sheetData>
    <row r="1" customFormat="false" ht="33.75" hidden="false" customHeight="true" outlineLevel="0" collapsed="false">
      <c r="A1" s="32" t="s">
        <v>180</v>
      </c>
      <c r="B1" s="32" t="s">
        <v>181</v>
      </c>
      <c r="C1" s="32" t="s">
        <v>182</v>
      </c>
      <c r="D1" s="32" t="s">
        <v>183</v>
      </c>
      <c r="E1" s="32" t="s">
        <v>184</v>
      </c>
      <c r="F1" s="32" t="s">
        <v>185</v>
      </c>
      <c r="G1" s="32" t="s">
        <v>186</v>
      </c>
      <c r="H1" s="32" t="s">
        <v>187</v>
      </c>
      <c r="I1" s="32" t="s">
        <v>188</v>
      </c>
      <c r="J1" s="32" t="s">
        <v>189</v>
      </c>
      <c r="K1" s="32" t="s">
        <v>190</v>
      </c>
      <c r="L1" s="32" t="s">
        <v>191</v>
      </c>
      <c r="M1" s="32" t="s">
        <v>192</v>
      </c>
    </row>
    <row r="2" customFormat="false" ht="24" hidden="false" customHeight="true" outlineLevel="0" collapsed="false">
      <c r="A2" s="33" t="s">
        <v>53</v>
      </c>
      <c r="B2" s="33" t="s">
        <v>54</v>
      </c>
      <c r="C2" s="33" t="s">
        <v>55</v>
      </c>
      <c r="D2" s="33"/>
      <c r="E2" s="33"/>
      <c r="F2" s="33"/>
      <c r="G2" s="33"/>
      <c r="H2" s="33"/>
      <c r="I2" s="33"/>
      <c r="J2" s="34" t="s">
        <v>193</v>
      </c>
      <c r="K2" s="35" t="n">
        <f aca="false">SUM(K3:K6)</f>
        <v>0</v>
      </c>
      <c r="L2" s="33"/>
      <c r="M2" s="33"/>
    </row>
    <row r="3" customFormat="false" ht="60" hidden="false" customHeight="true" outlineLevel="0" collapsed="false">
      <c r="A3" s="36" t="s">
        <v>194</v>
      </c>
      <c r="B3" s="37" t="s">
        <v>195</v>
      </c>
      <c r="C3" s="37" t="s">
        <v>196</v>
      </c>
      <c r="D3" s="37" t="s">
        <v>197</v>
      </c>
      <c r="E3" s="37" t="s">
        <v>198</v>
      </c>
      <c r="F3" s="37" t="s">
        <v>199</v>
      </c>
      <c r="G3" s="38" t="n">
        <v>1</v>
      </c>
      <c r="H3" s="37"/>
      <c r="I3" s="37" t="s">
        <v>200</v>
      </c>
      <c r="J3" s="39"/>
      <c r="K3" s="40" t="str">
        <f aca="false">IF(J3="","",G3*J3)</f>
        <v/>
      </c>
      <c r="L3" s="41"/>
      <c r="M3" s="41"/>
    </row>
    <row r="4" customFormat="false" ht="60" hidden="false" customHeight="true" outlineLevel="0" collapsed="false">
      <c r="A4" s="36" t="s">
        <v>201</v>
      </c>
      <c r="B4" s="37" t="s">
        <v>202</v>
      </c>
      <c r="C4" s="37" t="s">
        <v>203</v>
      </c>
      <c r="D4" s="37" t="s">
        <v>204</v>
      </c>
      <c r="E4" s="37" t="s">
        <v>179</v>
      </c>
      <c r="F4" s="37" t="s">
        <v>199</v>
      </c>
      <c r="G4" s="38" t="n">
        <v>1</v>
      </c>
      <c r="H4" s="37"/>
      <c r="I4" s="37" t="s">
        <v>200</v>
      </c>
      <c r="J4" s="39"/>
      <c r="K4" s="40" t="str">
        <f aca="false">IF(J4="","",G4*J4)</f>
        <v/>
      </c>
      <c r="L4" s="41"/>
      <c r="M4" s="41"/>
    </row>
    <row r="5" customFormat="false" ht="60" hidden="false" customHeight="true" outlineLevel="0" collapsed="false">
      <c r="A5" s="36" t="s">
        <v>205</v>
      </c>
      <c r="B5" s="37" t="s">
        <v>206</v>
      </c>
      <c r="C5" s="37" t="s">
        <v>207</v>
      </c>
      <c r="D5" s="37" t="s">
        <v>208</v>
      </c>
      <c r="E5" s="37" t="s">
        <v>209</v>
      </c>
      <c r="F5" s="37" t="s">
        <v>210</v>
      </c>
      <c r="G5" s="38" t="n">
        <v>334</v>
      </c>
      <c r="H5" s="37"/>
      <c r="I5" s="37" t="s">
        <v>200</v>
      </c>
      <c r="J5" s="39"/>
      <c r="K5" s="40" t="str">
        <f aca="false">IF(J5="","",G5*J5)</f>
        <v/>
      </c>
      <c r="L5" s="41"/>
      <c r="M5" s="41"/>
    </row>
    <row r="6" customFormat="false" ht="60" hidden="false" customHeight="true" outlineLevel="0" collapsed="false">
      <c r="A6" s="36" t="s">
        <v>211</v>
      </c>
      <c r="B6" s="37" t="s">
        <v>212</v>
      </c>
      <c r="C6" s="37" t="s">
        <v>213</v>
      </c>
      <c r="D6" s="37" t="s">
        <v>214</v>
      </c>
      <c r="E6" s="37" t="s">
        <v>179</v>
      </c>
      <c r="F6" s="37" t="s">
        <v>199</v>
      </c>
      <c r="G6" s="38" t="n">
        <v>1</v>
      </c>
      <c r="H6" s="37"/>
      <c r="I6" s="37" t="s">
        <v>215</v>
      </c>
      <c r="J6" s="39"/>
      <c r="K6" s="40" t="str">
        <f aca="false">IF(J6="","",G6*J6)</f>
        <v/>
      </c>
      <c r="L6" s="41"/>
      <c r="M6" s="41"/>
    </row>
    <row r="7" customFormat="false" ht="24" hidden="false" customHeight="true" outlineLevel="0" collapsed="false">
      <c r="A7" s="33" t="s">
        <v>56</v>
      </c>
      <c r="B7" s="33" t="s">
        <v>57</v>
      </c>
      <c r="C7" s="33" t="s">
        <v>58</v>
      </c>
      <c r="D7" s="33"/>
      <c r="E7" s="33"/>
      <c r="F7" s="33"/>
      <c r="G7" s="33"/>
      <c r="H7" s="33"/>
      <c r="I7" s="33"/>
      <c r="J7" s="34" t="s">
        <v>193</v>
      </c>
      <c r="K7" s="35" t="n">
        <f aca="false">SUM(K8:K24)</f>
        <v>0</v>
      </c>
      <c r="L7" s="33"/>
      <c r="M7" s="33"/>
    </row>
    <row r="8" customFormat="false" ht="96" hidden="false" customHeight="true" outlineLevel="0" collapsed="false">
      <c r="A8" s="36" t="s">
        <v>216</v>
      </c>
      <c r="B8" s="37" t="s">
        <v>217</v>
      </c>
      <c r="C8" s="37" t="s">
        <v>218</v>
      </c>
      <c r="D8" s="37" t="s">
        <v>219</v>
      </c>
      <c r="E8" s="37" t="s">
        <v>220</v>
      </c>
      <c r="F8" s="37" t="s">
        <v>221</v>
      </c>
      <c r="G8" s="38" t="n">
        <v>1260</v>
      </c>
      <c r="H8" s="37"/>
      <c r="I8" s="37" t="s">
        <v>222</v>
      </c>
      <c r="J8" s="39"/>
      <c r="K8" s="40" t="str">
        <f aca="false">IF(J8="","",G8*J8)</f>
        <v/>
      </c>
      <c r="L8" s="41"/>
      <c r="M8" s="41"/>
    </row>
    <row r="9" customFormat="false" ht="60" hidden="false" customHeight="true" outlineLevel="0" collapsed="false">
      <c r="A9" s="36" t="s">
        <v>223</v>
      </c>
      <c r="B9" s="37" t="s">
        <v>224</v>
      </c>
      <c r="C9" s="37" t="s">
        <v>225</v>
      </c>
      <c r="D9" s="37" t="s">
        <v>226</v>
      </c>
      <c r="E9" s="37" t="s">
        <v>227</v>
      </c>
      <c r="F9" s="37" t="s">
        <v>221</v>
      </c>
      <c r="G9" s="38" t="n">
        <v>4439</v>
      </c>
      <c r="H9" s="37"/>
      <c r="I9" s="37" t="s">
        <v>228</v>
      </c>
      <c r="J9" s="39"/>
      <c r="K9" s="40" t="str">
        <f aca="false">IF(J9="","",G9*J9)</f>
        <v/>
      </c>
      <c r="L9" s="41"/>
      <c r="M9" s="41"/>
    </row>
    <row r="10" customFormat="false" ht="60" hidden="false" customHeight="true" outlineLevel="0" collapsed="false">
      <c r="A10" s="36" t="s">
        <v>229</v>
      </c>
      <c r="B10" s="37" t="s">
        <v>230</v>
      </c>
      <c r="C10" s="37" t="s">
        <v>231</v>
      </c>
      <c r="D10" s="37" t="s">
        <v>232</v>
      </c>
      <c r="E10" s="37" t="s">
        <v>232</v>
      </c>
      <c r="F10" s="37" t="s">
        <v>221</v>
      </c>
      <c r="G10" s="38" t="n">
        <v>2711</v>
      </c>
      <c r="H10" s="37"/>
      <c r="I10" s="37" t="s">
        <v>228</v>
      </c>
      <c r="J10" s="39"/>
      <c r="K10" s="40" t="str">
        <f aca="false">IF(J10="","",G10*J10)</f>
        <v/>
      </c>
      <c r="L10" s="41"/>
      <c r="M10" s="41"/>
    </row>
    <row r="11" customFormat="false" ht="60" hidden="false" customHeight="true" outlineLevel="0" collapsed="false">
      <c r="A11" s="36" t="s">
        <v>233</v>
      </c>
      <c r="B11" s="37" t="s">
        <v>234</v>
      </c>
      <c r="C11" s="37" t="s">
        <v>235</v>
      </c>
      <c r="D11" s="37" t="s">
        <v>236</v>
      </c>
      <c r="E11" s="37" t="s">
        <v>237</v>
      </c>
      <c r="F11" s="37" t="s">
        <v>221</v>
      </c>
      <c r="G11" s="38" t="n">
        <v>1714</v>
      </c>
      <c r="H11" s="37"/>
      <c r="I11" s="37" t="s">
        <v>228</v>
      </c>
      <c r="J11" s="39"/>
      <c r="K11" s="40" t="str">
        <f aca="false">IF(J11="","",G11*J11)</f>
        <v/>
      </c>
      <c r="L11" s="41"/>
      <c r="M11" s="41"/>
    </row>
    <row r="12" customFormat="false" ht="60" hidden="false" customHeight="true" outlineLevel="0" collapsed="false">
      <c r="A12" s="36" t="s">
        <v>238</v>
      </c>
      <c r="B12" s="37" t="s">
        <v>239</v>
      </c>
      <c r="C12" s="37" t="s">
        <v>240</v>
      </c>
      <c r="D12" s="37" t="s">
        <v>241</v>
      </c>
      <c r="E12" s="37" t="s">
        <v>179</v>
      </c>
      <c r="F12" s="37" t="s">
        <v>221</v>
      </c>
      <c r="G12" s="38" t="n">
        <v>10124</v>
      </c>
      <c r="H12" s="37"/>
      <c r="I12" s="37" t="s">
        <v>228</v>
      </c>
      <c r="J12" s="39"/>
      <c r="K12" s="40" t="str">
        <f aca="false">IF(J12="","",G12*J12)</f>
        <v/>
      </c>
      <c r="L12" s="41"/>
      <c r="M12" s="41"/>
    </row>
    <row r="13" customFormat="false" ht="60" hidden="false" customHeight="true" outlineLevel="0" collapsed="false">
      <c r="A13" s="36" t="s">
        <v>242</v>
      </c>
      <c r="B13" s="37" t="s">
        <v>243</v>
      </c>
      <c r="C13" s="37" t="s">
        <v>244</v>
      </c>
      <c r="D13" s="37" t="s">
        <v>245</v>
      </c>
      <c r="E13" s="37" t="s">
        <v>246</v>
      </c>
      <c r="F13" s="37" t="s">
        <v>210</v>
      </c>
      <c r="G13" s="38" t="n">
        <v>413</v>
      </c>
      <c r="H13" s="37"/>
      <c r="I13" s="37" t="s">
        <v>247</v>
      </c>
      <c r="J13" s="39"/>
      <c r="K13" s="40" t="str">
        <f aca="false">IF(J13="","",G13*J13)</f>
        <v/>
      </c>
      <c r="L13" s="41"/>
      <c r="M13" s="41"/>
    </row>
    <row r="14" customFormat="false" ht="60" hidden="false" customHeight="true" outlineLevel="0" collapsed="false">
      <c r="A14" s="36" t="s">
        <v>248</v>
      </c>
      <c r="B14" s="37" t="s">
        <v>249</v>
      </c>
      <c r="C14" s="37" t="s">
        <v>250</v>
      </c>
      <c r="D14" s="37" t="s">
        <v>251</v>
      </c>
      <c r="E14" s="37" t="s">
        <v>252</v>
      </c>
      <c r="F14" s="37" t="s">
        <v>253</v>
      </c>
      <c r="G14" s="42" t="n">
        <v>37.2</v>
      </c>
      <c r="H14" s="37"/>
      <c r="I14" s="37" t="s">
        <v>247</v>
      </c>
      <c r="J14" s="39"/>
      <c r="K14" s="40" t="str">
        <f aca="false">IF(J14="","",G14*J14)</f>
        <v/>
      </c>
      <c r="L14" s="41"/>
      <c r="M14" s="41"/>
    </row>
    <row r="15" customFormat="false" ht="60" hidden="false" customHeight="true" outlineLevel="0" collapsed="false">
      <c r="A15" s="36" t="s">
        <v>254</v>
      </c>
      <c r="B15" s="37" t="s">
        <v>255</v>
      </c>
      <c r="C15" s="37" t="s">
        <v>256</v>
      </c>
      <c r="D15" s="37" t="s">
        <v>257</v>
      </c>
      <c r="E15" s="37" t="s">
        <v>258</v>
      </c>
      <c r="F15" s="37" t="s">
        <v>40</v>
      </c>
      <c r="G15" s="38" t="n">
        <v>7</v>
      </c>
      <c r="H15" s="37"/>
      <c r="I15" s="37" t="s">
        <v>247</v>
      </c>
      <c r="J15" s="39"/>
      <c r="K15" s="40" t="str">
        <f aca="false">IF(J15="","",G15*J15)</f>
        <v/>
      </c>
      <c r="L15" s="41"/>
      <c r="M15" s="41"/>
    </row>
    <row r="16" customFormat="false" ht="60" hidden="false" customHeight="true" outlineLevel="0" collapsed="false">
      <c r="A16" s="36" t="s">
        <v>259</v>
      </c>
      <c r="B16" s="37" t="s">
        <v>260</v>
      </c>
      <c r="C16" s="37" t="s">
        <v>261</v>
      </c>
      <c r="D16" s="37" t="s">
        <v>262</v>
      </c>
      <c r="E16" s="37" t="s">
        <v>237</v>
      </c>
      <c r="F16" s="37" t="s">
        <v>253</v>
      </c>
      <c r="G16" s="42" t="n">
        <v>37.1</v>
      </c>
      <c r="H16" s="37"/>
      <c r="I16" s="37" t="s">
        <v>247</v>
      </c>
      <c r="J16" s="39"/>
      <c r="K16" s="40" t="str">
        <f aca="false">IF(J16="","",G16*J16)</f>
        <v/>
      </c>
      <c r="L16" s="41"/>
      <c r="M16" s="41"/>
    </row>
    <row r="17" customFormat="false" ht="96" hidden="false" customHeight="true" outlineLevel="0" collapsed="false">
      <c r="A17" s="36" t="s">
        <v>263</v>
      </c>
      <c r="B17" s="37" t="s">
        <v>264</v>
      </c>
      <c r="C17" s="37" t="s">
        <v>265</v>
      </c>
      <c r="D17" s="37" t="s">
        <v>266</v>
      </c>
      <c r="E17" s="37" t="s">
        <v>267</v>
      </c>
      <c r="F17" s="37" t="s">
        <v>210</v>
      </c>
      <c r="G17" s="38" t="n">
        <v>9</v>
      </c>
      <c r="H17" s="37"/>
      <c r="I17" s="37" t="s">
        <v>268</v>
      </c>
      <c r="J17" s="39"/>
      <c r="K17" s="40" t="str">
        <f aca="false">IF(J17="","",G17*J17)</f>
        <v/>
      </c>
      <c r="L17" s="41"/>
      <c r="M17" s="41"/>
    </row>
    <row r="18" customFormat="false" ht="96" hidden="false" customHeight="true" outlineLevel="0" collapsed="false">
      <c r="A18" s="36" t="s">
        <v>269</v>
      </c>
      <c r="B18" s="37" t="s">
        <v>270</v>
      </c>
      <c r="C18" s="37" t="s">
        <v>271</v>
      </c>
      <c r="D18" s="37" t="s">
        <v>272</v>
      </c>
      <c r="E18" s="37" t="s">
        <v>273</v>
      </c>
      <c r="F18" s="37" t="s">
        <v>210</v>
      </c>
      <c r="G18" s="38" t="n">
        <v>9</v>
      </c>
      <c r="H18" s="37"/>
      <c r="I18" s="37" t="s">
        <v>268</v>
      </c>
      <c r="J18" s="39"/>
      <c r="K18" s="40" t="str">
        <f aca="false">IF(J18="","",G18*J18)</f>
        <v/>
      </c>
      <c r="L18" s="41"/>
      <c r="M18" s="41"/>
    </row>
    <row r="19" customFormat="false" ht="96" hidden="false" customHeight="true" outlineLevel="0" collapsed="false">
      <c r="A19" s="36" t="s">
        <v>274</v>
      </c>
      <c r="B19" s="37" t="s">
        <v>275</v>
      </c>
      <c r="C19" s="37" t="s">
        <v>276</v>
      </c>
      <c r="D19" s="37" t="s">
        <v>277</v>
      </c>
      <c r="E19" s="37" t="s">
        <v>278</v>
      </c>
      <c r="F19" s="37" t="s">
        <v>221</v>
      </c>
      <c r="G19" s="38" t="n">
        <v>900</v>
      </c>
      <c r="H19" s="37"/>
      <c r="I19" s="37" t="s">
        <v>279</v>
      </c>
      <c r="J19" s="39"/>
      <c r="K19" s="40" t="str">
        <f aca="false">IF(J19="","",G19*J19)</f>
        <v/>
      </c>
      <c r="L19" s="41"/>
      <c r="M19" s="41"/>
    </row>
    <row r="20" customFormat="false" ht="96" hidden="false" customHeight="true" outlineLevel="0" collapsed="false">
      <c r="A20" s="36" t="s">
        <v>280</v>
      </c>
      <c r="B20" s="37" t="s">
        <v>281</v>
      </c>
      <c r="C20" s="37" t="s">
        <v>282</v>
      </c>
      <c r="D20" s="37" t="s">
        <v>283</v>
      </c>
      <c r="E20" s="37" t="s">
        <v>284</v>
      </c>
      <c r="F20" s="37" t="s">
        <v>210</v>
      </c>
      <c r="G20" s="42" t="n">
        <v>36.2</v>
      </c>
      <c r="H20" s="37"/>
      <c r="I20" s="37" t="s">
        <v>279</v>
      </c>
      <c r="J20" s="39"/>
      <c r="K20" s="40" t="str">
        <f aca="false">IF(J20="","",G20*J20)</f>
        <v/>
      </c>
      <c r="L20" s="41"/>
      <c r="M20" s="41"/>
    </row>
    <row r="21" customFormat="false" ht="96" hidden="false" customHeight="true" outlineLevel="0" collapsed="false">
      <c r="A21" s="36" t="s">
        <v>285</v>
      </c>
      <c r="B21" s="37" t="s">
        <v>286</v>
      </c>
      <c r="C21" s="37" t="s">
        <v>287</v>
      </c>
      <c r="D21" s="37" t="s">
        <v>288</v>
      </c>
      <c r="E21" s="37" t="s">
        <v>289</v>
      </c>
      <c r="F21" s="37" t="s">
        <v>210</v>
      </c>
      <c r="G21" s="42" t="n">
        <v>7.9</v>
      </c>
      <c r="H21" s="37"/>
      <c r="I21" s="37" t="s">
        <v>279</v>
      </c>
      <c r="J21" s="39"/>
      <c r="K21" s="40" t="str">
        <f aca="false">IF(J21="","",G21*J21)</f>
        <v/>
      </c>
      <c r="L21" s="41"/>
      <c r="M21" s="41"/>
    </row>
    <row r="22" customFormat="false" ht="96" hidden="false" customHeight="true" outlineLevel="0" collapsed="false">
      <c r="A22" s="36" t="s">
        <v>290</v>
      </c>
      <c r="B22" s="37" t="s">
        <v>291</v>
      </c>
      <c r="C22" s="37" t="s">
        <v>292</v>
      </c>
      <c r="D22" s="37" t="s">
        <v>293</v>
      </c>
      <c r="E22" s="37" t="s">
        <v>294</v>
      </c>
      <c r="F22" s="37" t="s">
        <v>210</v>
      </c>
      <c r="G22" s="38" t="n">
        <v>30</v>
      </c>
      <c r="H22" s="37"/>
      <c r="I22" s="37" t="s">
        <v>279</v>
      </c>
      <c r="J22" s="39"/>
      <c r="K22" s="40" t="str">
        <f aca="false">IF(J22="","",G22*J22)</f>
        <v/>
      </c>
      <c r="L22" s="41"/>
      <c r="M22" s="41"/>
    </row>
    <row r="23" customFormat="false" ht="96" hidden="false" customHeight="true" outlineLevel="0" collapsed="false">
      <c r="A23" s="36" t="s">
        <v>295</v>
      </c>
      <c r="B23" s="37" t="s">
        <v>296</v>
      </c>
      <c r="C23" s="37" t="s">
        <v>297</v>
      </c>
      <c r="D23" s="37" t="s">
        <v>298</v>
      </c>
      <c r="E23" s="37" t="s">
        <v>299</v>
      </c>
      <c r="F23" s="37" t="s">
        <v>40</v>
      </c>
      <c r="G23" s="38" t="n">
        <v>1</v>
      </c>
      <c r="H23" s="37"/>
      <c r="I23" s="37" t="s">
        <v>279</v>
      </c>
      <c r="J23" s="39"/>
      <c r="K23" s="40" t="str">
        <f aca="false">IF(J23="","",G23*J23)</f>
        <v/>
      </c>
      <c r="L23" s="41"/>
      <c r="M23" s="41"/>
    </row>
    <row r="24" customFormat="false" ht="60" hidden="false" customHeight="true" outlineLevel="0" collapsed="false">
      <c r="A24" s="36" t="s">
        <v>300</v>
      </c>
      <c r="B24" s="37" t="s">
        <v>301</v>
      </c>
      <c r="C24" s="37" t="s">
        <v>302</v>
      </c>
      <c r="D24" s="37" t="s">
        <v>179</v>
      </c>
      <c r="E24" s="37" t="s">
        <v>303</v>
      </c>
      <c r="F24" s="37" t="s">
        <v>199</v>
      </c>
      <c r="G24" s="38" t="n">
        <v>1</v>
      </c>
      <c r="H24" s="37"/>
      <c r="I24" s="37" t="s">
        <v>279</v>
      </c>
      <c r="J24" s="39"/>
      <c r="K24" s="40" t="str">
        <f aca="false">IF(J24="","",G24*J24)</f>
        <v/>
      </c>
      <c r="L24" s="41"/>
      <c r="M24" s="41"/>
    </row>
    <row r="25" customFormat="false" ht="24" hidden="false" customHeight="true" outlineLevel="0" collapsed="false">
      <c r="A25" s="33" t="s">
        <v>59</v>
      </c>
      <c r="B25" s="33" t="s">
        <v>60</v>
      </c>
      <c r="C25" s="33" t="s">
        <v>61</v>
      </c>
      <c r="D25" s="33"/>
      <c r="E25" s="33"/>
      <c r="F25" s="33"/>
      <c r="G25" s="33"/>
      <c r="H25" s="33"/>
      <c r="I25" s="33"/>
      <c r="J25" s="34" t="s">
        <v>193</v>
      </c>
      <c r="K25" s="35" t="n">
        <f aca="false">SUM(K26:K33)</f>
        <v>0</v>
      </c>
      <c r="L25" s="33"/>
      <c r="M25" s="33"/>
    </row>
    <row r="26" customFormat="false" ht="96" hidden="false" customHeight="true" outlineLevel="0" collapsed="false">
      <c r="A26" s="36" t="s">
        <v>304</v>
      </c>
      <c r="B26" s="37" t="s">
        <v>305</v>
      </c>
      <c r="C26" s="37" t="s">
        <v>306</v>
      </c>
      <c r="D26" s="37" t="s">
        <v>307</v>
      </c>
      <c r="E26" s="37" t="s">
        <v>308</v>
      </c>
      <c r="F26" s="37" t="s">
        <v>210</v>
      </c>
      <c r="G26" s="38" t="n">
        <v>288</v>
      </c>
      <c r="H26" s="37"/>
      <c r="I26" s="37" t="s">
        <v>200</v>
      </c>
      <c r="J26" s="39"/>
      <c r="K26" s="40" t="str">
        <f aca="false">IF(J26="","",G26*J26)</f>
        <v/>
      </c>
      <c r="L26" s="41"/>
      <c r="M26" s="41"/>
    </row>
    <row r="27" customFormat="false" ht="96" hidden="false" customHeight="true" outlineLevel="0" collapsed="false">
      <c r="A27" s="36" t="s">
        <v>309</v>
      </c>
      <c r="B27" s="37" t="s">
        <v>310</v>
      </c>
      <c r="C27" s="37" t="s">
        <v>311</v>
      </c>
      <c r="D27" s="37" t="s">
        <v>312</v>
      </c>
      <c r="E27" s="37" t="s">
        <v>313</v>
      </c>
      <c r="F27" s="37" t="s">
        <v>210</v>
      </c>
      <c r="G27" s="42" t="n">
        <v>25.9</v>
      </c>
      <c r="H27" s="37"/>
      <c r="I27" s="37" t="s">
        <v>200</v>
      </c>
      <c r="J27" s="39"/>
      <c r="K27" s="40" t="str">
        <f aca="false">IF(J27="","",G27*J27)</f>
        <v/>
      </c>
      <c r="L27" s="41"/>
      <c r="M27" s="41"/>
    </row>
    <row r="28" customFormat="false" ht="96" hidden="false" customHeight="true" outlineLevel="0" collapsed="false">
      <c r="A28" s="36" t="s">
        <v>314</v>
      </c>
      <c r="B28" s="37" t="s">
        <v>315</v>
      </c>
      <c r="C28" s="37" t="s">
        <v>316</v>
      </c>
      <c r="D28" s="37" t="s">
        <v>317</v>
      </c>
      <c r="E28" s="37" t="s">
        <v>318</v>
      </c>
      <c r="F28" s="37" t="s">
        <v>210</v>
      </c>
      <c r="G28" s="42" t="n">
        <v>3.6</v>
      </c>
      <c r="H28" s="37"/>
      <c r="I28" s="37" t="s">
        <v>200</v>
      </c>
      <c r="J28" s="39"/>
      <c r="K28" s="40" t="str">
        <f aca="false">IF(J28="","",G28*J28)</f>
        <v/>
      </c>
      <c r="L28" s="41"/>
      <c r="M28" s="41"/>
    </row>
    <row r="29" customFormat="false" ht="96" hidden="false" customHeight="true" outlineLevel="0" collapsed="false">
      <c r="A29" s="36" t="s">
        <v>319</v>
      </c>
      <c r="B29" s="37" t="s">
        <v>320</v>
      </c>
      <c r="C29" s="37" t="s">
        <v>321</v>
      </c>
      <c r="D29" s="37" t="s">
        <v>322</v>
      </c>
      <c r="E29" s="37" t="s">
        <v>323</v>
      </c>
      <c r="F29" s="37" t="s">
        <v>210</v>
      </c>
      <c r="G29" s="42" t="n">
        <v>15.8</v>
      </c>
      <c r="H29" s="37"/>
      <c r="I29" s="37" t="s">
        <v>200</v>
      </c>
      <c r="J29" s="39"/>
      <c r="K29" s="40" t="str">
        <f aca="false">IF(J29="","",G29*J29)</f>
        <v/>
      </c>
      <c r="L29" s="41"/>
      <c r="M29" s="41"/>
    </row>
    <row r="30" customFormat="false" ht="96" hidden="false" customHeight="true" outlineLevel="0" collapsed="false">
      <c r="A30" s="36" t="s">
        <v>324</v>
      </c>
      <c r="B30" s="37" t="s">
        <v>325</v>
      </c>
      <c r="C30" s="37" t="s">
        <v>326</v>
      </c>
      <c r="D30" s="37" t="s">
        <v>327</v>
      </c>
      <c r="E30" s="37" t="s">
        <v>328</v>
      </c>
      <c r="F30" s="37" t="s">
        <v>210</v>
      </c>
      <c r="G30" s="42" t="n">
        <v>49.3</v>
      </c>
      <c r="H30" s="37"/>
      <c r="I30" s="37" t="s">
        <v>200</v>
      </c>
      <c r="J30" s="39"/>
      <c r="K30" s="40" t="str">
        <f aca="false">IF(J30="","",G30*J30)</f>
        <v/>
      </c>
      <c r="L30" s="41"/>
      <c r="M30" s="41"/>
    </row>
    <row r="31" customFormat="false" ht="96" hidden="false" customHeight="true" outlineLevel="0" collapsed="false">
      <c r="A31" s="36" t="s">
        <v>329</v>
      </c>
      <c r="B31" s="37" t="s">
        <v>330</v>
      </c>
      <c r="C31" s="37" t="s">
        <v>331</v>
      </c>
      <c r="D31" s="37" t="s">
        <v>332</v>
      </c>
      <c r="E31" s="37" t="s">
        <v>303</v>
      </c>
      <c r="F31" s="37" t="s">
        <v>199</v>
      </c>
      <c r="G31" s="38" t="n">
        <v>1</v>
      </c>
      <c r="H31" s="37"/>
      <c r="I31" s="37" t="s">
        <v>200</v>
      </c>
      <c r="J31" s="39"/>
      <c r="K31" s="40" t="str">
        <f aca="false">IF(J31="","",G31*J31)</f>
        <v/>
      </c>
      <c r="L31" s="41"/>
      <c r="M31" s="41"/>
    </row>
    <row r="32" customFormat="false" ht="60" hidden="false" customHeight="true" outlineLevel="0" collapsed="false">
      <c r="A32" s="36" t="s">
        <v>333</v>
      </c>
      <c r="B32" s="37" t="s">
        <v>334</v>
      </c>
      <c r="C32" s="37" t="s">
        <v>335</v>
      </c>
      <c r="D32" s="37" t="s">
        <v>336</v>
      </c>
      <c r="E32" s="37" t="s">
        <v>337</v>
      </c>
      <c r="F32" s="37" t="s">
        <v>210</v>
      </c>
      <c r="G32" s="42" t="n">
        <v>19.1</v>
      </c>
      <c r="H32" s="37"/>
      <c r="I32" s="37" t="s">
        <v>200</v>
      </c>
      <c r="J32" s="39"/>
      <c r="K32" s="40" t="str">
        <f aca="false">IF(J32="","",G32*J32)</f>
        <v/>
      </c>
      <c r="L32" s="41"/>
      <c r="M32" s="41"/>
    </row>
    <row r="33" customFormat="false" ht="96" hidden="false" customHeight="true" outlineLevel="0" collapsed="false">
      <c r="A33" s="36" t="s">
        <v>338</v>
      </c>
      <c r="B33" s="37" t="s">
        <v>339</v>
      </c>
      <c r="C33" s="37" t="s">
        <v>340</v>
      </c>
      <c r="D33" s="37" t="s">
        <v>341</v>
      </c>
      <c r="E33" s="37" t="s">
        <v>342</v>
      </c>
      <c r="F33" s="37" t="s">
        <v>210</v>
      </c>
      <c r="G33" s="38" t="n">
        <v>17</v>
      </c>
      <c r="H33" s="37"/>
      <c r="I33" s="37" t="s">
        <v>200</v>
      </c>
      <c r="J33" s="39"/>
      <c r="K33" s="40" t="str">
        <f aca="false">IF(J33="","",G33*J33)</f>
        <v/>
      </c>
      <c r="L33" s="41"/>
      <c r="M33" s="41"/>
    </row>
    <row r="34" customFormat="false" ht="24" hidden="false" customHeight="true" outlineLevel="0" collapsed="false">
      <c r="A34" s="33" t="s">
        <v>62</v>
      </c>
      <c r="B34" s="33" t="s">
        <v>63</v>
      </c>
      <c r="C34" s="33" t="s">
        <v>64</v>
      </c>
      <c r="D34" s="33"/>
      <c r="E34" s="33"/>
      <c r="F34" s="33"/>
      <c r="G34" s="33"/>
      <c r="H34" s="33"/>
      <c r="I34" s="33"/>
      <c r="J34" s="34" t="s">
        <v>193</v>
      </c>
      <c r="K34" s="35" t="n">
        <f aca="false">SUM(K35:K46)</f>
        <v>0</v>
      </c>
      <c r="L34" s="33"/>
      <c r="M34" s="33"/>
    </row>
    <row r="35" customFormat="false" ht="96" hidden="false" customHeight="true" outlineLevel="0" collapsed="false">
      <c r="A35" s="36" t="s">
        <v>343</v>
      </c>
      <c r="B35" s="37" t="s">
        <v>344</v>
      </c>
      <c r="C35" s="37" t="s">
        <v>345</v>
      </c>
      <c r="D35" s="37" t="s">
        <v>346</v>
      </c>
      <c r="E35" s="37" t="s">
        <v>303</v>
      </c>
      <c r="F35" s="37" t="s">
        <v>199</v>
      </c>
      <c r="G35" s="38" t="n">
        <v>1</v>
      </c>
      <c r="H35" s="37"/>
      <c r="I35" s="37" t="s">
        <v>347</v>
      </c>
      <c r="J35" s="39"/>
      <c r="K35" s="40" t="str">
        <f aca="false">IF(J35="","",G35*J35)</f>
        <v/>
      </c>
      <c r="L35" s="41"/>
      <c r="M35" s="41"/>
    </row>
    <row r="36" customFormat="false" ht="96" hidden="false" customHeight="true" outlineLevel="0" collapsed="false">
      <c r="A36" s="36" t="s">
        <v>348</v>
      </c>
      <c r="B36" s="37" t="s">
        <v>349</v>
      </c>
      <c r="C36" s="37" t="s">
        <v>350</v>
      </c>
      <c r="D36" s="37" t="s">
        <v>351</v>
      </c>
      <c r="E36" s="37" t="s">
        <v>303</v>
      </c>
      <c r="F36" s="37" t="s">
        <v>199</v>
      </c>
      <c r="G36" s="38" t="n">
        <v>1</v>
      </c>
      <c r="H36" s="37"/>
      <c r="I36" s="37" t="s">
        <v>347</v>
      </c>
      <c r="J36" s="39"/>
      <c r="K36" s="40" t="str">
        <f aca="false">IF(J36="","",G36*J36)</f>
        <v/>
      </c>
      <c r="L36" s="41"/>
      <c r="M36" s="41"/>
    </row>
    <row r="37" customFormat="false" ht="96" hidden="false" customHeight="true" outlineLevel="0" collapsed="false">
      <c r="A37" s="36" t="s">
        <v>352</v>
      </c>
      <c r="B37" s="37" t="s">
        <v>353</v>
      </c>
      <c r="C37" s="37" t="s">
        <v>354</v>
      </c>
      <c r="D37" s="37" t="s">
        <v>355</v>
      </c>
      <c r="E37" s="37" t="s">
        <v>258</v>
      </c>
      <c r="F37" s="37" t="s">
        <v>40</v>
      </c>
      <c r="G37" s="38" t="n">
        <v>7</v>
      </c>
      <c r="H37" s="37"/>
      <c r="I37" s="37" t="s">
        <v>356</v>
      </c>
      <c r="J37" s="39"/>
      <c r="K37" s="40" t="str">
        <f aca="false">IF(J37="","",G37*J37)</f>
        <v/>
      </c>
      <c r="L37" s="41"/>
      <c r="M37" s="41"/>
    </row>
    <row r="38" customFormat="false" ht="96" hidden="false" customHeight="true" outlineLevel="0" collapsed="false">
      <c r="A38" s="36" t="s">
        <v>357</v>
      </c>
      <c r="B38" s="37" t="s">
        <v>358</v>
      </c>
      <c r="C38" s="37" t="s">
        <v>359</v>
      </c>
      <c r="D38" s="37" t="s">
        <v>360</v>
      </c>
      <c r="E38" s="37" t="s">
        <v>361</v>
      </c>
      <c r="F38" s="37" t="s">
        <v>253</v>
      </c>
      <c r="G38" s="42" t="n">
        <v>21.2</v>
      </c>
      <c r="H38" s="37"/>
      <c r="I38" s="37" t="s">
        <v>200</v>
      </c>
      <c r="J38" s="39"/>
      <c r="K38" s="40" t="str">
        <f aca="false">IF(J38="","",G38*J38)</f>
        <v/>
      </c>
      <c r="L38" s="41"/>
      <c r="M38" s="41"/>
    </row>
    <row r="39" customFormat="false" ht="60" hidden="false" customHeight="true" outlineLevel="0" collapsed="false">
      <c r="A39" s="36" t="s">
        <v>362</v>
      </c>
      <c r="B39" s="37" t="s">
        <v>363</v>
      </c>
      <c r="C39" s="37" t="s">
        <v>364</v>
      </c>
      <c r="D39" s="37" t="s">
        <v>179</v>
      </c>
      <c r="E39" s="37" t="s">
        <v>365</v>
      </c>
      <c r="F39" s="37" t="s">
        <v>253</v>
      </c>
      <c r="G39" s="42" t="n">
        <v>33.5</v>
      </c>
      <c r="H39" s="37"/>
      <c r="I39" s="37" t="s">
        <v>200</v>
      </c>
      <c r="J39" s="39"/>
      <c r="K39" s="40" t="str">
        <f aca="false">IF(J39="","",G39*J39)</f>
        <v/>
      </c>
      <c r="L39" s="41"/>
      <c r="M39" s="41"/>
    </row>
    <row r="40" customFormat="false" ht="60" hidden="false" customHeight="true" outlineLevel="0" collapsed="false">
      <c r="A40" s="36" t="s">
        <v>366</v>
      </c>
      <c r="B40" s="37" t="s">
        <v>367</v>
      </c>
      <c r="C40" s="37" t="s">
        <v>368</v>
      </c>
      <c r="D40" s="37" t="s">
        <v>179</v>
      </c>
      <c r="E40" s="37" t="s">
        <v>299</v>
      </c>
      <c r="F40" s="37" t="s">
        <v>40</v>
      </c>
      <c r="G40" s="38" t="n">
        <v>1</v>
      </c>
      <c r="H40" s="37"/>
      <c r="I40" s="37" t="s">
        <v>200</v>
      </c>
      <c r="J40" s="39"/>
      <c r="K40" s="40" t="str">
        <f aca="false">IF(J40="","",G40*J40)</f>
        <v/>
      </c>
      <c r="L40" s="41"/>
      <c r="M40" s="41"/>
    </row>
    <row r="41" customFormat="false" ht="96" hidden="false" customHeight="true" outlineLevel="0" collapsed="false">
      <c r="A41" s="36" t="s">
        <v>369</v>
      </c>
      <c r="B41" s="37" t="s">
        <v>370</v>
      </c>
      <c r="C41" s="37" t="s">
        <v>371</v>
      </c>
      <c r="D41" s="37" t="s">
        <v>372</v>
      </c>
      <c r="E41" s="37" t="s">
        <v>303</v>
      </c>
      <c r="F41" s="37" t="s">
        <v>199</v>
      </c>
      <c r="G41" s="38" t="n">
        <v>1</v>
      </c>
      <c r="H41" s="37"/>
      <c r="I41" s="37" t="s">
        <v>373</v>
      </c>
      <c r="J41" s="39"/>
      <c r="K41" s="40" t="str">
        <f aca="false">IF(J41="","",G41*J41)</f>
        <v/>
      </c>
      <c r="L41" s="41"/>
      <c r="M41" s="41"/>
    </row>
    <row r="42" customFormat="false" ht="60" hidden="false" customHeight="true" outlineLevel="0" collapsed="false">
      <c r="A42" s="36" t="s">
        <v>374</v>
      </c>
      <c r="B42" s="37" t="s">
        <v>375</v>
      </c>
      <c r="C42" s="37" t="s">
        <v>376</v>
      </c>
      <c r="D42" s="37" t="s">
        <v>377</v>
      </c>
      <c r="E42" s="37" t="s">
        <v>378</v>
      </c>
      <c r="F42" s="37" t="s">
        <v>40</v>
      </c>
      <c r="G42" s="38" t="n">
        <v>5</v>
      </c>
      <c r="H42" s="37"/>
      <c r="I42" s="37" t="s">
        <v>200</v>
      </c>
      <c r="J42" s="39"/>
      <c r="K42" s="40" t="str">
        <f aca="false">IF(J42="","",G42*J42)</f>
        <v/>
      </c>
      <c r="L42" s="41"/>
      <c r="M42" s="41"/>
    </row>
    <row r="43" customFormat="false" ht="60" hidden="false" customHeight="true" outlineLevel="0" collapsed="false">
      <c r="A43" s="36" t="s">
        <v>379</v>
      </c>
      <c r="B43" s="37" t="s">
        <v>380</v>
      </c>
      <c r="C43" s="37" t="s">
        <v>381</v>
      </c>
      <c r="D43" s="37" t="s">
        <v>382</v>
      </c>
      <c r="E43" s="37" t="s">
        <v>383</v>
      </c>
      <c r="F43" s="37" t="s">
        <v>40</v>
      </c>
      <c r="G43" s="38" t="n">
        <v>6</v>
      </c>
      <c r="H43" s="37"/>
      <c r="I43" s="37" t="s">
        <v>200</v>
      </c>
      <c r="J43" s="39"/>
      <c r="K43" s="40" t="str">
        <f aca="false">IF(J43="","",G43*J43)</f>
        <v/>
      </c>
      <c r="L43" s="41"/>
      <c r="M43" s="41"/>
    </row>
    <row r="44" customFormat="false" ht="96" hidden="false" customHeight="true" outlineLevel="0" collapsed="false">
      <c r="A44" s="36" t="s">
        <v>384</v>
      </c>
      <c r="B44" s="37" t="s">
        <v>385</v>
      </c>
      <c r="C44" s="37" t="s">
        <v>386</v>
      </c>
      <c r="D44" s="37" t="s">
        <v>387</v>
      </c>
      <c r="E44" s="37" t="s">
        <v>388</v>
      </c>
      <c r="F44" s="37" t="s">
        <v>40</v>
      </c>
      <c r="G44" s="38" t="n">
        <v>3</v>
      </c>
      <c r="H44" s="37"/>
      <c r="I44" s="37" t="s">
        <v>200</v>
      </c>
      <c r="J44" s="39"/>
      <c r="K44" s="40" t="str">
        <f aca="false">IF(J44="","",G44*J44)</f>
        <v/>
      </c>
      <c r="L44" s="41"/>
      <c r="M44" s="41"/>
    </row>
    <row r="45" customFormat="false" ht="96" hidden="false" customHeight="true" outlineLevel="0" collapsed="false">
      <c r="A45" s="36" t="s">
        <v>389</v>
      </c>
      <c r="B45" s="37" t="s">
        <v>390</v>
      </c>
      <c r="C45" s="37" t="s">
        <v>391</v>
      </c>
      <c r="D45" s="37" t="s">
        <v>392</v>
      </c>
      <c r="E45" s="37" t="s">
        <v>393</v>
      </c>
      <c r="F45" s="37" t="s">
        <v>40</v>
      </c>
      <c r="G45" s="38" t="n">
        <v>2</v>
      </c>
      <c r="H45" s="37"/>
      <c r="I45" s="37" t="s">
        <v>200</v>
      </c>
      <c r="J45" s="39"/>
      <c r="K45" s="40" t="str">
        <f aca="false">IF(J45="","",G45*J45)</f>
        <v/>
      </c>
      <c r="L45" s="41"/>
      <c r="M45" s="41"/>
    </row>
    <row r="46" customFormat="false" ht="60" hidden="false" customHeight="true" outlineLevel="0" collapsed="false">
      <c r="A46" s="36" t="s">
        <v>394</v>
      </c>
      <c r="B46" s="37" t="s">
        <v>395</v>
      </c>
      <c r="C46" s="37" t="s">
        <v>396</v>
      </c>
      <c r="D46" s="37" t="s">
        <v>397</v>
      </c>
      <c r="E46" s="37" t="s">
        <v>398</v>
      </c>
      <c r="F46" s="37" t="s">
        <v>399</v>
      </c>
      <c r="G46" s="38" t="n">
        <v>1</v>
      </c>
      <c r="H46" s="37"/>
      <c r="I46" s="37" t="s">
        <v>200</v>
      </c>
      <c r="J46" s="39"/>
      <c r="K46" s="40" t="str">
        <f aca="false">IF(J46="","",G46*J46)</f>
        <v/>
      </c>
      <c r="L46" s="41"/>
      <c r="M46" s="41"/>
    </row>
    <row r="47" customFormat="false" ht="24" hidden="false" customHeight="true" outlineLevel="0" collapsed="false">
      <c r="A47" s="33" t="s">
        <v>65</v>
      </c>
      <c r="B47" s="33" t="s">
        <v>66</v>
      </c>
      <c r="C47" s="33" t="s">
        <v>67</v>
      </c>
      <c r="D47" s="33"/>
      <c r="E47" s="33"/>
      <c r="F47" s="33"/>
      <c r="G47" s="33"/>
      <c r="H47" s="33"/>
      <c r="I47" s="33"/>
      <c r="J47" s="34" t="s">
        <v>193</v>
      </c>
      <c r="K47" s="35" t="n">
        <f aca="false">SUM(K48:K60)</f>
        <v>0</v>
      </c>
      <c r="L47" s="33"/>
      <c r="M47" s="33"/>
    </row>
    <row r="48" customFormat="false" ht="96" hidden="false" customHeight="true" outlineLevel="0" collapsed="false">
      <c r="A48" s="36" t="s">
        <v>400</v>
      </c>
      <c r="B48" s="37" t="s">
        <v>401</v>
      </c>
      <c r="C48" s="37" t="s">
        <v>402</v>
      </c>
      <c r="D48" s="37" t="s">
        <v>403</v>
      </c>
      <c r="E48" s="37" t="s">
        <v>404</v>
      </c>
      <c r="F48" s="37" t="s">
        <v>40</v>
      </c>
      <c r="G48" s="38" t="n">
        <v>10</v>
      </c>
      <c r="H48" s="37"/>
      <c r="I48" s="37" t="s">
        <v>405</v>
      </c>
      <c r="J48" s="39"/>
      <c r="K48" s="40" t="str">
        <f aca="false">IF(J48="","",G48*J48)</f>
        <v/>
      </c>
      <c r="L48" s="41"/>
      <c r="M48" s="41"/>
    </row>
    <row r="49" customFormat="false" ht="96" hidden="false" customHeight="true" outlineLevel="0" collapsed="false">
      <c r="A49" s="36" t="s">
        <v>406</v>
      </c>
      <c r="B49" s="37" t="s">
        <v>407</v>
      </c>
      <c r="C49" s="37" t="s">
        <v>408</v>
      </c>
      <c r="D49" s="37" t="s">
        <v>409</v>
      </c>
      <c r="E49" s="37" t="s">
        <v>410</v>
      </c>
      <c r="F49" s="37" t="s">
        <v>253</v>
      </c>
      <c r="G49" s="42" t="n">
        <v>13.2</v>
      </c>
      <c r="H49" s="37"/>
      <c r="I49" s="37" t="s">
        <v>405</v>
      </c>
      <c r="J49" s="39"/>
      <c r="K49" s="40" t="str">
        <f aca="false">IF(J49="","",G49*J49)</f>
        <v/>
      </c>
      <c r="L49" s="41"/>
      <c r="M49" s="41"/>
    </row>
    <row r="50" customFormat="false" ht="96" hidden="false" customHeight="true" outlineLevel="0" collapsed="false">
      <c r="A50" s="36" t="s">
        <v>411</v>
      </c>
      <c r="B50" s="37" t="s">
        <v>412</v>
      </c>
      <c r="C50" s="37" t="s">
        <v>413</v>
      </c>
      <c r="D50" s="37" t="s">
        <v>414</v>
      </c>
      <c r="E50" s="37" t="s">
        <v>415</v>
      </c>
      <c r="F50" s="37" t="s">
        <v>40</v>
      </c>
      <c r="G50" s="38" t="n">
        <v>7</v>
      </c>
      <c r="H50" s="37"/>
      <c r="I50" s="37" t="s">
        <v>405</v>
      </c>
      <c r="J50" s="39"/>
      <c r="K50" s="40" t="str">
        <f aca="false">IF(J50="","",G50*J50)</f>
        <v/>
      </c>
      <c r="L50" s="41"/>
      <c r="M50" s="41"/>
    </row>
    <row r="51" customFormat="false" ht="60" hidden="false" customHeight="true" outlineLevel="0" collapsed="false">
      <c r="A51" s="36" t="s">
        <v>416</v>
      </c>
      <c r="B51" s="37" t="s">
        <v>417</v>
      </c>
      <c r="C51" s="37" t="s">
        <v>418</v>
      </c>
      <c r="D51" s="37" t="s">
        <v>179</v>
      </c>
      <c r="E51" s="37" t="s">
        <v>419</v>
      </c>
      <c r="F51" s="37" t="s">
        <v>253</v>
      </c>
      <c r="G51" s="42" t="n">
        <v>21.3</v>
      </c>
      <c r="H51" s="37"/>
      <c r="I51" s="37" t="s">
        <v>420</v>
      </c>
      <c r="J51" s="39"/>
      <c r="K51" s="40" t="str">
        <f aca="false">IF(J51="","",G51*J51)</f>
        <v/>
      </c>
      <c r="L51" s="41"/>
      <c r="M51" s="41"/>
    </row>
    <row r="52" customFormat="false" ht="96" hidden="false" customHeight="true" outlineLevel="0" collapsed="false">
      <c r="A52" s="36" t="s">
        <v>421</v>
      </c>
      <c r="B52" s="37" t="s">
        <v>422</v>
      </c>
      <c r="C52" s="37" t="s">
        <v>423</v>
      </c>
      <c r="D52" s="37" t="s">
        <v>424</v>
      </c>
      <c r="E52" s="37" t="s">
        <v>425</v>
      </c>
      <c r="F52" s="37" t="s">
        <v>40</v>
      </c>
      <c r="G52" s="38" t="n">
        <v>8</v>
      </c>
      <c r="H52" s="37"/>
      <c r="I52" s="37" t="s">
        <v>426</v>
      </c>
      <c r="J52" s="39"/>
      <c r="K52" s="40" t="str">
        <f aca="false">IF(J52="","",G52*J52)</f>
        <v/>
      </c>
      <c r="L52" s="41"/>
      <c r="M52" s="41"/>
    </row>
    <row r="53" customFormat="false" ht="96" hidden="false" customHeight="true" outlineLevel="0" collapsed="false">
      <c r="A53" s="36" t="s">
        <v>427</v>
      </c>
      <c r="B53" s="37" t="s">
        <v>428</v>
      </c>
      <c r="C53" s="37" t="s">
        <v>429</v>
      </c>
      <c r="D53" s="37" t="s">
        <v>430</v>
      </c>
      <c r="E53" s="37" t="s">
        <v>431</v>
      </c>
      <c r="F53" s="37" t="s">
        <v>40</v>
      </c>
      <c r="G53" s="38" t="n">
        <v>4</v>
      </c>
      <c r="H53" s="37"/>
      <c r="I53" s="37" t="s">
        <v>426</v>
      </c>
      <c r="J53" s="39"/>
      <c r="K53" s="40" t="str">
        <f aca="false">IF(J53="","",G53*J53)</f>
        <v/>
      </c>
      <c r="L53" s="41"/>
      <c r="M53" s="41"/>
    </row>
    <row r="54" customFormat="false" ht="96" hidden="false" customHeight="true" outlineLevel="0" collapsed="false">
      <c r="A54" s="36" t="s">
        <v>432</v>
      </c>
      <c r="B54" s="37" t="s">
        <v>433</v>
      </c>
      <c r="C54" s="37" t="s">
        <v>434</v>
      </c>
      <c r="D54" s="37" t="s">
        <v>435</v>
      </c>
      <c r="E54" s="37" t="s">
        <v>378</v>
      </c>
      <c r="F54" s="37" t="s">
        <v>40</v>
      </c>
      <c r="G54" s="38" t="n">
        <v>5</v>
      </c>
      <c r="H54" s="37"/>
      <c r="I54" s="37" t="s">
        <v>436</v>
      </c>
      <c r="J54" s="39"/>
      <c r="K54" s="40" t="str">
        <f aca="false">IF(J54="","",G54*J54)</f>
        <v/>
      </c>
      <c r="L54" s="41"/>
      <c r="M54" s="41"/>
    </row>
    <row r="55" customFormat="false" ht="96" hidden="false" customHeight="true" outlineLevel="0" collapsed="false">
      <c r="A55" s="36" t="s">
        <v>437</v>
      </c>
      <c r="B55" s="37" t="s">
        <v>438</v>
      </c>
      <c r="C55" s="37" t="s">
        <v>439</v>
      </c>
      <c r="D55" s="37" t="s">
        <v>440</v>
      </c>
      <c r="E55" s="37" t="s">
        <v>299</v>
      </c>
      <c r="F55" s="37" t="s">
        <v>40</v>
      </c>
      <c r="G55" s="38" t="n">
        <v>1</v>
      </c>
      <c r="H55" s="37"/>
      <c r="I55" s="37" t="s">
        <v>373</v>
      </c>
      <c r="J55" s="39"/>
      <c r="K55" s="40" t="str">
        <f aca="false">IF(J55="","",G55*J55)</f>
        <v/>
      </c>
      <c r="L55" s="41"/>
      <c r="M55" s="41"/>
    </row>
    <row r="56" customFormat="false" ht="60" hidden="false" customHeight="true" outlineLevel="0" collapsed="false">
      <c r="A56" s="36" t="s">
        <v>441</v>
      </c>
      <c r="B56" s="37" t="s">
        <v>442</v>
      </c>
      <c r="C56" s="37" t="s">
        <v>443</v>
      </c>
      <c r="D56" s="37" t="s">
        <v>444</v>
      </c>
      <c r="E56" s="37" t="s">
        <v>431</v>
      </c>
      <c r="F56" s="37" t="s">
        <v>40</v>
      </c>
      <c r="G56" s="38" t="n">
        <v>4</v>
      </c>
      <c r="H56" s="37"/>
      <c r="I56" s="37" t="s">
        <v>436</v>
      </c>
      <c r="J56" s="39"/>
      <c r="K56" s="40" t="str">
        <f aca="false">IF(J56="","",G56*J56)</f>
        <v/>
      </c>
      <c r="L56" s="41"/>
      <c r="M56" s="41"/>
    </row>
    <row r="57" customFormat="false" ht="96" hidden="false" customHeight="true" outlineLevel="0" collapsed="false">
      <c r="A57" s="36" t="s">
        <v>445</v>
      </c>
      <c r="B57" s="37" t="s">
        <v>446</v>
      </c>
      <c r="C57" s="37" t="s">
        <v>447</v>
      </c>
      <c r="D57" s="37" t="s">
        <v>448</v>
      </c>
      <c r="E57" s="37" t="s">
        <v>388</v>
      </c>
      <c r="F57" s="37" t="s">
        <v>40</v>
      </c>
      <c r="G57" s="38" t="n">
        <v>3</v>
      </c>
      <c r="H57" s="37"/>
      <c r="I57" s="37" t="s">
        <v>373</v>
      </c>
      <c r="J57" s="39"/>
      <c r="K57" s="40" t="str">
        <f aca="false">IF(J57="","",G57*J57)</f>
        <v/>
      </c>
      <c r="L57" s="41"/>
      <c r="M57" s="41"/>
    </row>
    <row r="58" customFormat="false" ht="96" hidden="false" customHeight="true" outlineLevel="0" collapsed="false">
      <c r="A58" s="36" t="s">
        <v>449</v>
      </c>
      <c r="B58" s="37" t="s">
        <v>450</v>
      </c>
      <c r="C58" s="37" t="s">
        <v>451</v>
      </c>
      <c r="D58" s="37" t="s">
        <v>452</v>
      </c>
      <c r="E58" s="37" t="s">
        <v>299</v>
      </c>
      <c r="F58" s="37" t="s">
        <v>40</v>
      </c>
      <c r="G58" s="38" t="n">
        <v>1</v>
      </c>
      <c r="H58" s="37"/>
      <c r="I58" s="37" t="s">
        <v>373</v>
      </c>
      <c r="J58" s="39"/>
      <c r="K58" s="40" t="str">
        <f aca="false">IF(J58="","",G58*J58)</f>
        <v/>
      </c>
      <c r="L58" s="41"/>
      <c r="M58" s="41"/>
    </row>
    <row r="59" customFormat="false" ht="96" hidden="false" customHeight="true" outlineLevel="0" collapsed="false">
      <c r="A59" s="36" t="s">
        <v>453</v>
      </c>
      <c r="B59" s="37" t="s">
        <v>454</v>
      </c>
      <c r="C59" s="37" t="s">
        <v>455</v>
      </c>
      <c r="D59" s="37" t="s">
        <v>456</v>
      </c>
      <c r="E59" s="37" t="s">
        <v>431</v>
      </c>
      <c r="F59" s="37" t="s">
        <v>40</v>
      </c>
      <c r="G59" s="38" t="n">
        <v>4</v>
      </c>
      <c r="H59" s="37"/>
      <c r="I59" s="37" t="s">
        <v>373</v>
      </c>
      <c r="J59" s="39"/>
      <c r="K59" s="40" t="str">
        <f aca="false">IF(J59="","",G59*J59)</f>
        <v/>
      </c>
      <c r="L59" s="41"/>
      <c r="M59" s="41"/>
    </row>
    <row r="60" customFormat="false" ht="96" hidden="false" customHeight="true" outlineLevel="0" collapsed="false">
      <c r="A60" s="36" t="s">
        <v>457</v>
      </c>
      <c r="B60" s="37" t="s">
        <v>458</v>
      </c>
      <c r="C60" s="37" t="s">
        <v>459</v>
      </c>
      <c r="D60" s="37" t="s">
        <v>460</v>
      </c>
      <c r="E60" s="37" t="s">
        <v>299</v>
      </c>
      <c r="F60" s="37" t="s">
        <v>40</v>
      </c>
      <c r="G60" s="38" t="n">
        <v>1</v>
      </c>
      <c r="H60" s="37"/>
      <c r="I60" s="37" t="s">
        <v>373</v>
      </c>
      <c r="J60" s="39"/>
      <c r="K60" s="40" t="str">
        <f aca="false">IF(J60="","",G60*J60)</f>
        <v/>
      </c>
      <c r="L60" s="41"/>
      <c r="M60" s="41"/>
    </row>
    <row r="61" customFormat="false" ht="24" hidden="false" customHeight="true" outlineLevel="0" collapsed="false">
      <c r="A61" s="33" t="s">
        <v>68</v>
      </c>
      <c r="B61" s="33" t="s">
        <v>69</v>
      </c>
      <c r="C61" s="33" t="s">
        <v>70</v>
      </c>
      <c r="D61" s="33"/>
      <c r="E61" s="33"/>
      <c r="F61" s="33"/>
      <c r="G61" s="33"/>
      <c r="H61" s="33"/>
      <c r="I61" s="33"/>
      <c r="J61" s="34" t="s">
        <v>193</v>
      </c>
      <c r="K61" s="35" t="n">
        <f aca="false">SUM(K62:K72)</f>
        <v>0</v>
      </c>
      <c r="L61" s="33"/>
      <c r="M61" s="33"/>
    </row>
    <row r="62" customFormat="false" ht="96" hidden="false" customHeight="true" outlineLevel="0" collapsed="false">
      <c r="A62" s="36" t="s">
        <v>36</v>
      </c>
      <c r="B62" s="37" t="s">
        <v>461</v>
      </c>
      <c r="C62" s="37" t="s">
        <v>462</v>
      </c>
      <c r="D62" s="37" t="s">
        <v>463</v>
      </c>
      <c r="E62" s="37" t="s">
        <v>464</v>
      </c>
      <c r="F62" s="37" t="s">
        <v>40</v>
      </c>
      <c r="G62" s="38" t="n">
        <v>46</v>
      </c>
      <c r="H62" s="37"/>
      <c r="I62" s="37" t="s">
        <v>436</v>
      </c>
      <c r="J62" s="39"/>
      <c r="K62" s="40" t="str">
        <f aca="false">IF(J62="","",G62*J62)</f>
        <v/>
      </c>
      <c r="L62" s="41"/>
      <c r="M62" s="41"/>
    </row>
    <row r="63" customFormat="false" ht="96" hidden="false" customHeight="true" outlineLevel="0" collapsed="false">
      <c r="A63" s="36" t="s">
        <v>465</v>
      </c>
      <c r="B63" s="37" t="s">
        <v>466</v>
      </c>
      <c r="C63" s="37" t="s">
        <v>467</v>
      </c>
      <c r="D63" s="37" t="s">
        <v>468</v>
      </c>
      <c r="E63" s="37" t="s">
        <v>425</v>
      </c>
      <c r="F63" s="37" t="s">
        <v>40</v>
      </c>
      <c r="G63" s="38" t="n">
        <v>8</v>
      </c>
      <c r="H63" s="37"/>
      <c r="I63" s="37" t="s">
        <v>436</v>
      </c>
      <c r="J63" s="39"/>
      <c r="K63" s="40" t="str">
        <f aca="false">IF(J63="","",G63*J63)</f>
        <v/>
      </c>
      <c r="L63" s="41"/>
      <c r="M63" s="41"/>
    </row>
    <row r="64" customFormat="false" ht="96" hidden="false" customHeight="true" outlineLevel="0" collapsed="false">
      <c r="A64" s="36" t="s">
        <v>469</v>
      </c>
      <c r="B64" s="37" t="s">
        <v>470</v>
      </c>
      <c r="C64" s="37" t="s">
        <v>471</v>
      </c>
      <c r="D64" s="37" t="s">
        <v>472</v>
      </c>
      <c r="E64" s="37" t="s">
        <v>258</v>
      </c>
      <c r="F64" s="37" t="s">
        <v>40</v>
      </c>
      <c r="G64" s="38" t="n">
        <v>7</v>
      </c>
      <c r="H64" s="37"/>
      <c r="I64" s="37" t="s">
        <v>436</v>
      </c>
      <c r="J64" s="39"/>
      <c r="K64" s="40" t="str">
        <f aca="false">IF(J64="","",G64*J64)</f>
        <v/>
      </c>
      <c r="L64" s="41"/>
      <c r="M64" s="41"/>
    </row>
    <row r="65" customFormat="false" ht="96" hidden="false" customHeight="true" outlineLevel="0" collapsed="false">
      <c r="A65" s="36" t="s">
        <v>149</v>
      </c>
      <c r="B65" s="37" t="s">
        <v>473</v>
      </c>
      <c r="C65" s="37" t="s">
        <v>474</v>
      </c>
      <c r="D65" s="37" t="s">
        <v>475</v>
      </c>
      <c r="E65" s="37" t="s">
        <v>476</v>
      </c>
      <c r="F65" s="37" t="s">
        <v>199</v>
      </c>
      <c r="G65" s="38" t="n">
        <v>1</v>
      </c>
      <c r="H65" s="37"/>
      <c r="I65" s="37" t="s">
        <v>268</v>
      </c>
      <c r="J65" s="39"/>
      <c r="K65" s="40" t="str">
        <f aca="false">IF(J65="","",G65*J65)</f>
        <v/>
      </c>
      <c r="L65" s="41"/>
      <c r="M65" s="41"/>
    </row>
    <row r="66" customFormat="false" ht="96" hidden="false" customHeight="true" outlineLevel="0" collapsed="false">
      <c r="A66" s="36" t="s">
        <v>477</v>
      </c>
      <c r="B66" s="37" t="s">
        <v>478</v>
      </c>
      <c r="C66" s="37" t="s">
        <v>479</v>
      </c>
      <c r="D66" s="37" t="s">
        <v>480</v>
      </c>
      <c r="E66" s="37" t="s">
        <v>299</v>
      </c>
      <c r="F66" s="37" t="s">
        <v>40</v>
      </c>
      <c r="G66" s="38" t="n">
        <v>1</v>
      </c>
      <c r="H66" s="37"/>
      <c r="I66" s="37" t="s">
        <v>268</v>
      </c>
      <c r="J66" s="39"/>
      <c r="K66" s="40" t="str">
        <f aca="false">IF(J66="","",G66*J66)</f>
        <v/>
      </c>
      <c r="L66" s="41"/>
      <c r="M66" s="41"/>
    </row>
    <row r="67" customFormat="false" ht="96" hidden="false" customHeight="true" outlineLevel="0" collapsed="false">
      <c r="A67" s="36" t="s">
        <v>481</v>
      </c>
      <c r="B67" s="37" t="s">
        <v>482</v>
      </c>
      <c r="C67" s="37" t="s">
        <v>483</v>
      </c>
      <c r="D67" s="37" t="s">
        <v>484</v>
      </c>
      <c r="E67" s="37" t="s">
        <v>303</v>
      </c>
      <c r="F67" s="37" t="s">
        <v>199</v>
      </c>
      <c r="G67" s="38" t="n">
        <v>1</v>
      </c>
      <c r="H67" s="37"/>
      <c r="I67" s="37" t="s">
        <v>200</v>
      </c>
      <c r="J67" s="39"/>
      <c r="K67" s="40" t="str">
        <f aca="false">IF(J67="","",G67*J67)</f>
        <v/>
      </c>
      <c r="L67" s="41"/>
      <c r="M67" s="41"/>
    </row>
    <row r="68" customFormat="false" ht="60" hidden="false" customHeight="true" outlineLevel="0" collapsed="false">
      <c r="A68" s="36" t="s">
        <v>485</v>
      </c>
      <c r="B68" s="37" t="s">
        <v>486</v>
      </c>
      <c r="C68" s="37" t="s">
        <v>487</v>
      </c>
      <c r="D68" s="37" t="s">
        <v>488</v>
      </c>
      <c r="E68" s="37" t="s">
        <v>303</v>
      </c>
      <c r="F68" s="37" t="s">
        <v>199</v>
      </c>
      <c r="G68" s="38" t="n">
        <v>1</v>
      </c>
      <c r="H68" s="37"/>
      <c r="I68" s="37" t="s">
        <v>200</v>
      </c>
      <c r="J68" s="39"/>
      <c r="K68" s="40" t="str">
        <f aca="false">IF(J68="","",G68*J68)</f>
        <v/>
      </c>
      <c r="L68" s="41"/>
      <c r="M68" s="41"/>
    </row>
    <row r="69" customFormat="false" ht="96" hidden="false" customHeight="true" outlineLevel="0" collapsed="false">
      <c r="A69" s="36" t="s">
        <v>489</v>
      </c>
      <c r="B69" s="37" t="s">
        <v>490</v>
      </c>
      <c r="C69" s="37" t="s">
        <v>491</v>
      </c>
      <c r="D69" s="37" t="s">
        <v>492</v>
      </c>
      <c r="E69" s="37" t="s">
        <v>299</v>
      </c>
      <c r="F69" s="37" t="s">
        <v>40</v>
      </c>
      <c r="G69" s="38" t="n">
        <v>1</v>
      </c>
      <c r="H69" s="37"/>
      <c r="I69" s="37" t="s">
        <v>200</v>
      </c>
      <c r="J69" s="39"/>
      <c r="K69" s="40" t="str">
        <f aca="false">IF(J69="","",G69*J69)</f>
        <v/>
      </c>
      <c r="L69" s="41"/>
      <c r="M69" s="41"/>
    </row>
    <row r="70" customFormat="false" ht="96" hidden="false" customHeight="true" outlineLevel="0" collapsed="false">
      <c r="A70" s="36" t="s">
        <v>493</v>
      </c>
      <c r="B70" s="37" t="s">
        <v>494</v>
      </c>
      <c r="C70" s="37" t="s">
        <v>495</v>
      </c>
      <c r="D70" s="37" t="s">
        <v>496</v>
      </c>
      <c r="E70" s="37" t="s">
        <v>303</v>
      </c>
      <c r="F70" s="37" t="s">
        <v>199</v>
      </c>
      <c r="G70" s="38" t="n">
        <v>1</v>
      </c>
      <c r="H70" s="37"/>
      <c r="I70" s="37" t="s">
        <v>200</v>
      </c>
      <c r="J70" s="39"/>
      <c r="K70" s="40" t="str">
        <f aca="false">IF(J70="","",G70*J70)</f>
        <v/>
      </c>
      <c r="L70" s="41"/>
      <c r="M70" s="41"/>
    </row>
    <row r="71" customFormat="false" ht="96" hidden="false" customHeight="true" outlineLevel="0" collapsed="false">
      <c r="A71" s="36" t="s">
        <v>170</v>
      </c>
      <c r="B71" s="37" t="s">
        <v>497</v>
      </c>
      <c r="C71" s="37" t="s">
        <v>498</v>
      </c>
      <c r="D71" s="37" t="s">
        <v>499</v>
      </c>
      <c r="E71" s="37" t="s">
        <v>303</v>
      </c>
      <c r="F71" s="37" t="s">
        <v>199</v>
      </c>
      <c r="G71" s="38" t="n">
        <v>1</v>
      </c>
      <c r="H71" s="37"/>
      <c r="I71" s="37" t="s">
        <v>200</v>
      </c>
      <c r="J71" s="39"/>
      <c r="K71" s="40" t="str">
        <f aca="false">IF(J71="","",G71*J71)</f>
        <v/>
      </c>
      <c r="L71" s="41"/>
      <c r="M71" s="41"/>
    </row>
    <row r="72" customFormat="false" ht="96" hidden="false" customHeight="true" outlineLevel="0" collapsed="false">
      <c r="A72" s="36" t="s">
        <v>500</v>
      </c>
      <c r="B72" s="37" t="s">
        <v>501</v>
      </c>
      <c r="C72" s="37" t="s">
        <v>502</v>
      </c>
      <c r="D72" s="37" t="s">
        <v>503</v>
      </c>
      <c r="E72" s="37" t="s">
        <v>303</v>
      </c>
      <c r="F72" s="37" t="s">
        <v>199</v>
      </c>
      <c r="G72" s="38" t="n">
        <v>1</v>
      </c>
      <c r="H72" s="37"/>
      <c r="I72" s="37" t="s">
        <v>200</v>
      </c>
      <c r="J72" s="39"/>
      <c r="K72" s="40" t="str">
        <f aca="false">IF(J72="","",G72*J72)</f>
        <v/>
      </c>
      <c r="L72" s="41"/>
      <c r="M72" s="41"/>
    </row>
    <row r="73" customFormat="false" ht="24" hidden="false" customHeight="true" outlineLevel="0" collapsed="false">
      <c r="A73" s="33" t="s">
        <v>71</v>
      </c>
      <c r="B73" s="33" t="s">
        <v>72</v>
      </c>
      <c r="C73" s="33" t="s">
        <v>73</v>
      </c>
      <c r="D73" s="33"/>
      <c r="E73" s="33"/>
      <c r="F73" s="33"/>
      <c r="G73" s="33"/>
      <c r="H73" s="33"/>
      <c r="I73" s="33"/>
      <c r="J73" s="34" t="s">
        <v>193</v>
      </c>
      <c r="K73" s="35" t="n">
        <f aca="false">SUM(K74:K77)</f>
        <v>0</v>
      </c>
      <c r="L73" s="33"/>
      <c r="M73" s="33"/>
    </row>
    <row r="74" customFormat="false" ht="96" hidden="false" customHeight="true" outlineLevel="0" collapsed="false">
      <c r="A74" s="36" t="s">
        <v>504</v>
      </c>
      <c r="B74" s="37" t="s">
        <v>505</v>
      </c>
      <c r="C74" s="37" t="s">
        <v>506</v>
      </c>
      <c r="D74" s="37" t="s">
        <v>507</v>
      </c>
      <c r="E74" s="37" t="s">
        <v>425</v>
      </c>
      <c r="F74" s="37" t="s">
        <v>40</v>
      </c>
      <c r="G74" s="38" t="n">
        <v>8</v>
      </c>
      <c r="H74" s="37"/>
      <c r="I74" s="37" t="s">
        <v>508</v>
      </c>
      <c r="J74" s="39"/>
      <c r="K74" s="40" t="str">
        <f aca="false">IF(J74="","",G74*J74)</f>
        <v/>
      </c>
      <c r="L74" s="41"/>
      <c r="M74" s="41"/>
    </row>
    <row r="75" customFormat="false" ht="96" hidden="false" customHeight="true" outlineLevel="0" collapsed="false">
      <c r="A75" s="36" t="s">
        <v>509</v>
      </c>
      <c r="B75" s="37" t="s">
        <v>510</v>
      </c>
      <c r="C75" s="37" t="s">
        <v>511</v>
      </c>
      <c r="D75" s="37" t="s">
        <v>512</v>
      </c>
      <c r="E75" s="37" t="s">
        <v>513</v>
      </c>
      <c r="F75" s="37" t="s">
        <v>40</v>
      </c>
      <c r="G75" s="38" t="n">
        <v>16</v>
      </c>
      <c r="H75" s="37"/>
      <c r="I75" s="37" t="s">
        <v>508</v>
      </c>
      <c r="J75" s="39"/>
      <c r="K75" s="40" t="str">
        <f aca="false">IF(J75="","",G75*J75)</f>
        <v/>
      </c>
      <c r="L75" s="41"/>
      <c r="M75" s="41"/>
    </row>
    <row r="76" customFormat="false" ht="96" hidden="false" customHeight="true" outlineLevel="0" collapsed="false">
      <c r="A76" s="36" t="s">
        <v>514</v>
      </c>
      <c r="B76" s="37" t="s">
        <v>515</v>
      </c>
      <c r="C76" s="37" t="s">
        <v>516</v>
      </c>
      <c r="D76" s="37" t="s">
        <v>179</v>
      </c>
      <c r="E76" s="37" t="s">
        <v>425</v>
      </c>
      <c r="F76" s="37" t="s">
        <v>40</v>
      </c>
      <c r="G76" s="38" t="n">
        <v>8</v>
      </c>
      <c r="H76" s="37"/>
      <c r="I76" s="37" t="s">
        <v>508</v>
      </c>
      <c r="J76" s="39"/>
      <c r="K76" s="40" t="str">
        <f aca="false">IF(J76="","",G76*J76)</f>
        <v/>
      </c>
      <c r="L76" s="41"/>
      <c r="M76" s="41"/>
    </row>
    <row r="77" customFormat="false" ht="96" hidden="false" customHeight="true" outlineLevel="0" collapsed="false">
      <c r="A77" s="36" t="s">
        <v>517</v>
      </c>
      <c r="B77" s="37" t="s">
        <v>518</v>
      </c>
      <c r="C77" s="37" t="s">
        <v>519</v>
      </c>
      <c r="D77" s="37" t="s">
        <v>520</v>
      </c>
      <c r="E77" s="37" t="s">
        <v>521</v>
      </c>
      <c r="F77" s="37" t="s">
        <v>399</v>
      </c>
      <c r="G77" s="38" t="n">
        <v>8</v>
      </c>
      <c r="H77" s="37"/>
      <c r="I77" s="37" t="s">
        <v>508</v>
      </c>
      <c r="J77" s="39"/>
      <c r="K77" s="40" t="str">
        <f aca="false">IF(J77="","",G77*J77)</f>
        <v/>
      </c>
      <c r="L77" s="41"/>
      <c r="M77" s="41"/>
    </row>
    <row r="78" customFormat="false" ht="24" hidden="false" customHeight="true" outlineLevel="0" collapsed="false">
      <c r="A78" s="33" t="s">
        <v>74</v>
      </c>
      <c r="B78" s="33" t="s">
        <v>75</v>
      </c>
      <c r="C78" s="33" t="s">
        <v>76</v>
      </c>
      <c r="D78" s="33"/>
      <c r="E78" s="33"/>
      <c r="F78" s="33"/>
      <c r="G78" s="33"/>
      <c r="H78" s="33"/>
      <c r="I78" s="33"/>
      <c r="J78" s="34" t="s">
        <v>193</v>
      </c>
      <c r="K78" s="35" t="n">
        <f aca="false">SUM(K79:K84)</f>
        <v>0</v>
      </c>
      <c r="L78" s="33"/>
      <c r="M78" s="33"/>
    </row>
    <row r="79" customFormat="false" ht="96" hidden="false" customHeight="true" outlineLevel="0" collapsed="false">
      <c r="A79" s="36" t="s">
        <v>522</v>
      </c>
      <c r="B79" s="37" t="s">
        <v>523</v>
      </c>
      <c r="C79" s="37" t="s">
        <v>524</v>
      </c>
      <c r="D79" s="37" t="s">
        <v>525</v>
      </c>
      <c r="E79" s="37" t="s">
        <v>393</v>
      </c>
      <c r="F79" s="37" t="s">
        <v>40</v>
      </c>
      <c r="G79" s="38" t="n">
        <v>2</v>
      </c>
      <c r="H79" s="37"/>
      <c r="I79" s="37" t="s">
        <v>200</v>
      </c>
      <c r="J79" s="39"/>
      <c r="K79" s="40" t="str">
        <f aca="false">IF(J79="","",G79*J79)</f>
        <v/>
      </c>
      <c r="L79" s="41"/>
      <c r="M79" s="41"/>
    </row>
    <row r="80" customFormat="false" ht="96" hidden="false" customHeight="true" outlineLevel="0" collapsed="false">
      <c r="A80" s="36" t="s">
        <v>526</v>
      </c>
      <c r="B80" s="37" t="s">
        <v>527</v>
      </c>
      <c r="C80" s="37" t="s">
        <v>528</v>
      </c>
      <c r="D80" s="37" t="s">
        <v>529</v>
      </c>
      <c r="E80" s="37" t="s">
        <v>383</v>
      </c>
      <c r="F80" s="37" t="s">
        <v>40</v>
      </c>
      <c r="G80" s="38" t="n">
        <v>6</v>
      </c>
      <c r="H80" s="37"/>
      <c r="I80" s="37" t="s">
        <v>200</v>
      </c>
      <c r="J80" s="39"/>
      <c r="K80" s="40" t="str">
        <f aca="false">IF(J80="","",G80*J80)</f>
        <v/>
      </c>
      <c r="L80" s="41"/>
      <c r="M80" s="41"/>
    </row>
    <row r="81" customFormat="false" ht="96" hidden="false" customHeight="true" outlineLevel="0" collapsed="false">
      <c r="A81" s="36" t="s">
        <v>530</v>
      </c>
      <c r="B81" s="37" t="s">
        <v>531</v>
      </c>
      <c r="C81" s="37" t="s">
        <v>532</v>
      </c>
      <c r="D81" s="37" t="s">
        <v>533</v>
      </c>
      <c r="E81" s="37" t="s">
        <v>431</v>
      </c>
      <c r="F81" s="37" t="s">
        <v>40</v>
      </c>
      <c r="G81" s="38" t="n">
        <v>4</v>
      </c>
      <c r="H81" s="37"/>
      <c r="I81" s="37" t="s">
        <v>200</v>
      </c>
      <c r="J81" s="39"/>
      <c r="K81" s="40" t="str">
        <f aca="false">IF(J81="","",G81*J81)</f>
        <v/>
      </c>
      <c r="L81" s="41"/>
      <c r="M81" s="41"/>
    </row>
    <row r="82" customFormat="false" ht="96" hidden="false" customHeight="true" outlineLevel="0" collapsed="false">
      <c r="A82" s="36" t="s">
        <v>534</v>
      </c>
      <c r="B82" s="37" t="s">
        <v>535</v>
      </c>
      <c r="C82" s="37" t="s">
        <v>536</v>
      </c>
      <c r="D82" s="37" t="s">
        <v>537</v>
      </c>
      <c r="E82" s="37" t="s">
        <v>299</v>
      </c>
      <c r="F82" s="37" t="s">
        <v>40</v>
      </c>
      <c r="G82" s="38" t="n">
        <v>1</v>
      </c>
      <c r="H82" s="37"/>
      <c r="I82" s="37" t="s">
        <v>200</v>
      </c>
      <c r="J82" s="39"/>
      <c r="K82" s="40" t="str">
        <f aca="false">IF(J82="","",G82*J82)</f>
        <v/>
      </c>
      <c r="L82" s="41"/>
      <c r="M82" s="41"/>
    </row>
    <row r="83" customFormat="false" ht="96" hidden="false" customHeight="true" outlineLevel="0" collapsed="false">
      <c r="A83" s="36" t="s">
        <v>538</v>
      </c>
      <c r="B83" s="37" t="s">
        <v>539</v>
      </c>
      <c r="C83" s="37" t="s">
        <v>540</v>
      </c>
      <c r="D83" s="37" t="s">
        <v>179</v>
      </c>
      <c r="E83" s="37" t="s">
        <v>303</v>
      </c>
      <c r="F83" s="37" t="s">
        <v>399</v>
      </c>
      <c r="G83" s="38" t="n">
        <v>1</v>
      </c>
      <c r="H83" s="37"/>
      <c r="I83" s="37" t="s">
        <v>200</v>
      </c>
      <c r="J83" s="39"/>
      <c r="K83" s="40" t="str">
        <f aca="false">IF(J83="","",G83*J83)</f>
        <v/>
      </c>
      <c r="L83" s="41"/>
      <c r="M83" s="41"/>
    </row>
    <row r="84" customFormat="false" ht="96" hidden="false" customHeight="true" outlineLevel="0" collapsed="false">
      <c r="A84" s="36" t="s">
        <v>541</v>
      </c>
      <c r="B84" s="37" t="s">
        <v>542</v>
      </c>
      <c r="C84" s="37" t="s">
        <v>543</v>
      </c>
      <c r="D84" s="37" t="s">
        <v>179</v>
      </c>
      <c r="E84" s="37" t="s">
        <v>299</v>
      </c>
      <c r="F84" s="37" t="s">
        <v>40</v>
      </c>
      <c r="G84" s="38" t="n">
        <v>1</v>
      </c>
      <c r="H84" s="37"/>
      <c r="I84" s="37" t="s">
        <v>200</v>
      </c>
      <c r="J84" s="39"/>
      <c r="K84" s="40" t="str">
        <f aca="false">IF(J84="","",G84*J84)</f>
        <v/>
      </c>
      <c r="L84" s="41"/>
      <c r="M84" s="41"/>
    </row>
    <row r="85" customFormat="false" ht="24" hidden="false" customHeight="true" outlineLevel="0" collapsed="false">
      <c r="A85" s="33" t="s">
        <v>77</v>
      </c>
      <c r="B85" s="33" t="s">
        <v>78</v>
      </c>
      <c r="C85" s="33" t="s">
        <v>79</v>
      </c>
      <c r="D85" s="33"/>
      <c r="E85" s="33"/>
      <c r="F85" s="33"/>
      <c r="G85" s="33"/>
      <c r="H85" s="33"/>
      <c r="I85" s="33"/>
      <c r="J85" s="34" t="s">
        <v>193</v>
      </c>
      <c r="K85" s="35" t="n">
        <f aca="false">SUM(K86:K92)</f>
        <v>0</v>
      </c>
      <c r="L85" s="33"/>
      <c r="M85" s="33"/>
    </row>
    <row r="86" customFormat="false" ht="96" hidden="false" customHeight="true" outlineLevel="0" collapsed="false">
      <c r="A86" s="36" t="s">
        <v>544</v>
      </c>
      <c r="B86" s="37" t="s">
        <v>545</v>
      </c>
      <c r="C86" s="37" t="s">
        <v>546</v>
      </c>
      <c r="D86" s="37" t="s">
        <v>547</v>
      </c>
      <c r="E86" s="37" t="s">
        <v>303</v>
      </c>
      <c r="F86" s="37" t="s">
        <v>199</v>
      </c>
      <c r="G86" s="38" t="n">
        <v>1</v>
      </c>
      <c r="H86" s="37"/>
      <c r="I86" s="37" t="s">
        <v>200</v>
      </c>
      <c r="J86" s="39"/>
      <c r="K86" s="40" t="str">
        <f aca="false">IF(J86="","",G86*J86)</f>
        <v/>
      </c>
      <c r="L86" s="41"/>
      <c r="M86" s="41"/>
    </row>
    <row r="87" customFormat="false" ht="96" hidden="false" customHeight="true" outlineLevel="0" collapsed="false">
      <c r="A87" s="36" t="s">
        <v>548</v>
      </c>
      <c r="B87" s="37" t="s">
        <v>549</v>
      </c>
      <c r="C87" s="37" t="s">
        <v>550</v>
      </c>
      <c r="D87" s="37" t="s">
        <v>179</v>
      </c>
      <c r="E87" s="37" t="s">
        <v>431</v>
      </c>
      <c r="F87" s="37" t="s">
        <v>40</v>
      </c>
      <c r="G87" s="38" t="n">
        <v>4</v>
      </c>
      <c r="H87" s="37"/>
      <c r="I87" s="37" t="s">
        <v>200</v>
      </c>
      <c r="J87" s="39"/>
      <c r="K87" s="40" t="str">
        <f aca="false">IF(J87="","",G87*J87)</f>
        <v/>
      </c>
      <c r="L87" s="41"/>
      <c r="M87" s="41"/>
    </row>
    <row r="88" customFormat="false" ht="96" hidden="false" customHeight="true" outlineLevel="0" collapsed="false">
      <c r="A88" s="36" t="s">
        <v>551</v>
      </c>
      <c r="B88" s="37" t="s">
        <v>552</v>
      </c>
      <c r="C88" s="37" t="s">
        <v>553</v>
      </c>
      <c r="D88" s="37" t="s">
        <v>179</v>
      </c>
      <c r="E88" s="37" t="s">
        <v>303</v>
      </c>
      <c r="F88" s="37" t="s">
        <v>199</v>
      </c>
      <c r="G88" s="38" t="n">
        <v>1</v>
      </c>
      <c r="H88" s="37"/>
      <c r="I88" s="37" t="s">
        <v>200</v>
      </c>
      <c r="J88" s="39"/>
      <c r="K88" s="40" t="str">
        <f aca="false">IF(J88="","",G88*J88)</f>
        <v/>
      </c>
      <c r="L88" s="41"/>
      <c r="M88" s="41"/>
    </row>
    <row r="89" customFormat="false" ht="96" hidden="false" customHeight="true" outlineLevel="0" collapsed="false">
      <c r="A89" s="36" t="s">
        <v>554</v>
      </c>
      <c r="B89" s="37" t="s">
        <v>555</v>
      </c>
      <c r="C89" s="37" t="s">
        <v>556</v>
      </c>
      <c r="D89" s="37" t="s">
        <v>557</v>
      </c>
      <c r="E89" s="37" t="s">
        <v>303</v>
      </c>
      <c r="F89" s="37" t="s">
        <v>199</v>
      </c>
      <c r="G89" s="38" t="n">
        <v>1</v>
      </c>
      <c r="H89" s="37"/>
      <c r="I89" s="37" t="s">
        <v>200</v>
      </c>
      <c r="J89" s="39"/>
      <c r="K89" s="40" t="str">
        <f aca="false">IF(J89="","",G89*J89)</f>
        <v/>
      </c>
      <c r="L89" s="41"/>
      <c r="M89" s="41"/>
    </row>
    <row r="90" customFormat="false" ht="96" hidden="false" customHeight="true" outlineLevel="0" collapsed="false">
      <c r="A90" s="36" t="s">
        <v>558</v>
      </c>
      <c r="B90" s="37" t="s">
        <v>559</v>
      </c>
      <c r="C90" s="37" t="s">
        <v>560</v>
      </c>
      <c r="D90" s="37" t="s">
        <v>561</v>
      </c>
      <c r="E90" s="37" t="s">
        <v>562</v>
      </c>
      <c r="F90" s="37" t="s">
        <v>399</v>
      </c>
      <c r="G90" s="38" t="n">
        <v>2</v>
      </c>
      <c r="H90" s="37"/>
      <c r="I90" s="37" t="s">
        <v>373</v>
      </c>
      <c r="J90" s="39"/>
      <c r="K90" s="40" t="str">
        <f aca="false">IF(J90="","",G90*J90)</f>
        <v/>
      </c>
      <c r="L90" s="41"/>
      <c r="M90" s="41"/>
    </row>
    <row r="91" customFormat="false" ht="96" hidden="false" customHeight="true" outlineLevel="0" collapsed="false">
      <c r="A91" s="36" t="s">
        <v>563</v>
      </c>
      <c r="B91" s="37" t="s">
        <v>564</v>
      </c>
      <c r="C91" s="37" t="s">
        <v>565</v>
      </c>
      <c r="D91" s="37" t="s">
        <v>566</v>
      </c>
      <c r="E91" s="37" t="s">
        <v>303</v>
      </c>
      <c r="F91" s="37" t="s">
        <v>199</v>
      </c>
      <c r="G91" s="38" t="n">
        <v>1</v>
      </c>
      <c r="H91" s="37"/>
      <c r="I91" s="37" t="s">
        <v>373</v>
      </c>
      <c r="J91" s="39"/>
      <c r="K91" s="40" t="str">
        <f aca="false">IF(J91="","",G91*J91)</f>
        <v/>
      </c>
      <c r="L91" s="41"/>
      <c r="M91" s="41"/>
    </row>
    <row r="92" customFormat="false" ht="96" hidden="false" customHeight="true" outlineLevel="0" collapsed="false">
      <c r="A92" s="36" t="s">
        <v>567</v>
      </c>
      <c r="B92" s="37" t="s">
        <v>568</v>
      </c>
      <c r="C92" s="37" t="s">
        <v>569</v>
      </c>
      <c r="D92" s="37" t="s">
        <v>570</v>
      </c>
      <c r="E92" s="37" t="s">
        <v>431</v>
      </c>
      <c r="F92" s="37" t="s">
        <v>40</v>
      </c>
      <c r="G92" s="38" t="n">
        <v>4</v>
      </c>
      <c r="H92" s="37"/>
      <c r="I92" s="37" t="s">
        <v>373</v>
      </c>
      <c r="J92" s="39"/>
      <c r="K92" s="40" t="str">
        <f aca="false">IF(J92="","",G92*J92)</f>
        <v/>
      </c>
      <c r="L92" s="41"/>
      <c r="M92" s="41"/>
    </row>
    <row r="93" customFormat="false" ht="24" hidden="false" customHeight="true" outlineLevel="0" collapsed="false">
      <c r="A93" s="33" t="s">
        <v>80</v>
      </c>
      <c r="B93" s="33" t="s">
        <v>81</v>
      </c>
      <c r="C93" s="33" t="s">
        <v>82</v>
      </c>
      <c r="D93" s="33"/>
      <c r="E93" s="33"/>
      <c r="F93" s="33"/>
      <c r="G93" s="33"/>
      <c r="H93" s="33"/>
      <c r="I93" s="33"/>
      <c r="J93" s="34" t="s">
        <v>193</v>
      </c>
      <c r="K93" s="35" t="n">
        <f aca="false">SUM(K94:K96)</f>
        <v>0</v>
      </c>
      <c r="L93" s="33"/>
      <c r="M93" s="33"/>
    </row>
    <row r="94" customFormat="false" ht="96" hidden="false" customHeight="true" outlineLevel="0" collapsed="false">
      <c r="A94" s="36" t="s">
        <v>571</v>
      </c>
      <c r="B94" s="37" t="s">
        <v>572</v>
      </c>
      <c r="C94" s="37" t="s">
        <v>573</v>
      </c>
      <c r="D94" s="37" t="s">
        <v>574</v>
      </c>
      <c r="E94" s="37" t="s">
        <v>575</v>
      </c>
      <c r="F94" s="37" t="s">
        <v>253</v>
      </c>
      <c r="G94" s="42" t="n">
        <v>5.7</v>
      </c>
      <c r="H94" s="37"/>
      <c r="I94" s="37" t="s">
        <v>576</v>
      </c>
      <c r="J94" s="39"/>
      <c r="K94" s="40" t="str">
        <f aca="false">IF(J94="","",G94*J94)</f>
        <v/>
      </c>
      <c r="L94" s="41"/>
      <c r="M94" s="41"/>
    </row>
    <row r="95" customFormat="false" ht="96" hidden="false" customHeight="true" outlineLevel="0" collapsed="false">
      <c r="A95" s="36" t="s">
        <v>577</v>
      </c>
      <c r="B95" s="37" t="s">
        <v>578</v>
      </c>
      <c r="C95" s="37" t="s">
        <v>579</v>
      </c>
      <c r="D95" s="37" t="s">
        <v>580</v>
      </c>
      <c r="E95" s="37" t="s">
        <v>303</v>
      </c>
      <c r="F95" s="37" t="s">
        <v>199</v>
      </c>
      <c r="G95" s="38" t="n">
        <v>1</v>
      </c>
      <c r="H95" s="37"/>
      <c r="I95" s="37" t="s">
        <v>576</v>
      </c>
      <c r="J95" s="39"/>
      <c r="K95" s="40" t="str">
        <f aca="false">IF(J95="","",G95*J95)</f>
        <v/>
      </c>
      <c r="L95" s="41"/>
      <c r="M95" s="41"/>
    </row>
    <row r="96" customFormat="false" ht="96" hidden="false" customHeight="true" outlineLevel="0" collapsed="false">
      <c r="A96" s="36" t="s">
        <v>581</v>
      </c>
      <c r="B96" s="37" t="s">
        <v>582</v>
      </c>
      <c r="C96" s="37" t="s">
        <v>583</v>
      </c>
      <c r="D96" s="37" t="s">
        <v>584</v>
      </c>
      <c r="E96" s="37" t="s">
        <v>585</v>
      </c>
      <c r="F96" s="37" t="s">
        <v>40</v>
      </c>
      <c r="G96" s="38" t="n">
        <v>9</v>
      </c>
      <c r="H96" s="37"/>
      <c r="I96" s="37" t="s">
        <v>576</v>
      </c>
      <c r="J96" s="39"/>
      <c r="K96" s="40" t="str">
        <f aca="false">IF(J96="","",G96*J96)</f>
        <v/>
      </c>
      <c r="L96" s="41"/>
      <c r="M96" s="41"/>
    </row>
    <row r="97" customFormat="false" ht="24" hidden="false" customHeight="true" outlineLevel="0" collapsed="false">
      <c r="A97" s="33" t="s">
        <v>83</v>
      </c>
      <c r="B97" s="33" t="s">
        <v>84</v>
      </c>
      <c r="C97" s="33" t="s">
        <v>85</v>
      </c>
      <c r="D97" s="33"/>
      <c r="E97" s="33"/>
      <c r="F97" s="33"/>
      <c r="G97" s="33"/>
      <c r="H97" s="33"/>
      <c r="I97" s="33"/>
      <c r="J97" s="34" t="s">
        <v>193</v>
      </c>
      <c r="K97" s="35" t="n">
        <f aca="false">SUM(K98:K105)</f>
        <v>0</v>
      </c>
      <c r="L97" s="33"/>
      <c r="M97" s="33"/>
    </row>
    <row r="98" customFormat="false" ht="96" hidden="false" customHeight="true" outlineLevel="0" collapsed="false">
      <c r="A98" s="36" t="s">
        <v>586</v>
      </c>
      <c r="B98" s="37" t="s">
        <v>587</v>
      </c>
      <c r="C98" s="37" t="s">
        <v>588</v>
      </c>
      <c r="D98" s="37" t="s">
        <v>589</v>
      </c>
      <c r="E98" s="37" t="s">
        <v>299</v>
      </c>
      <c r="F98" s="37" t="s">
        <v>40</v>
      </c>
      <c r="G98" s="38" t="n">
        <v>1</v>
      </c>
      <c r="H98" s="37"/>
      <c r="I98" s="37" t="s">
        <v>200</v>
      </c>
      <c r="J98" s="39"/>
      <c r="K98" s="40" t="str">
        <f aca="false">IF(J98="","",G98*J98)</f>
        <v/>
      </c>
      <c r="L98" s="41"/>
      <c r="M98" s="41"/>
    </row>
    <row r="99" customFormat="false" ht="96" hidden="false" customHeight="true" outlineLevel="0" collapsed="false">
      <c r="A99" s="36" t="s">
        <v>590</v>
      </c>
      <c r="B99" s="37" t="s">
        <v>591</v>
      </c>
      <c r="C99" s="37" t="s">
        <v>592</v>
      </c>
      <c r="D99" s="37" t="s">
        <v>179</v>
      </c>
      <c r="E99" s="37" t="s">
        <v>299</v>
      </c>
      <c r="F99" s="37" t="s">
        <v>40</v>
      </c>
      <c r="G99" s="38" t="n">
        <v>1</v>
      </c>
      <c r="H99" s="37"/>
      <c r="I99" s="37" t="s">
        <v>200</v>
      </c>
      <c r="J99" s="39"/>
      <c r="K99" s="40" t="str">
        <f aca="false">IF(J99="","",G99*J99)</f>
        <v/>
      </c>
      <c r="L99" s="41"/>
      <c r="M99" s="41"/>
    </row>
    <row r="100" customFormat="false" ht="96" hidden="false" customHeight="true" outlineLevel="0" collapsed="false">
      <c r="A100" s="36" t="s">
        <v>593</v>
      </c>
      <c r="B100" s="37" t="s">
        <v>594</v>
      </c>
      <c r="C100" s="37" t="s">
        <v>595</v>
      </c>
      <c r="D100" s="37" t="s">
        <v>179</v>
      </c>
      <c r="E100" s="37" t="s">
        <v>303</v>
      </c>
      <c r="F100" s="37" t="s">
        <v>199</v>
      </c>
      <c r="G100" s="38" t="n">
        <v>1</v>
      </c>
      <c r="H100" s="37"/>
      <c r="I100" s="37" t="s">
        <v>200</v>
      </c>
      <c r="J100" s="39"/>
      <c r="K100" s="40" t="str">
        <f aca="false">IF(J100="","",G100*J100)</f>
        <v/>
      </c>
      <c r="L100" s="41"/>
      <c r="M100" s="41"/>
    </row>
    <row r="101" customFormat="false" ht="96" hidden="false" customHeight="true" outlineLevel="0" collapsed="false">
      <c r="A101" s="36" t="s">
        <v>596</v>
      </c>
      <c r="B101" s="37" t="s">
        <v>597</v>
      </c>
      <c r="C101" s="37" t="s">
        <v>598</v>
      </c>
      <c r="D101" s="37" t="s">
        <v>599</v>
      </c>
      <c r="E101" s="37" t="s">
        <v>303</v>
      </c>
      <c r="F101" s="37" t="s">
        <v>199</v>
      </c>
      <c r="G101" s="38" t="n">
        <v>1</v>
      </c>
      <c r="H101" s="37"/>
      <c r="I101" s="37" t="s">
        <v>200</v>
      </c>
      <c r="J101" s="39"/>
      <c r="K101" s="40" t="str">
        <f aca="false">IF(J101="","",G101*J101)</f>
        <v/>
      </c>
      <c r="L101" s="41"/>
      <c r="M101" s="41"/>
    </row>
    <row r="102" customFormat="false" ht="96" hidden="false" customHeight="true" outlineLevel="0" collapsed="false">
      <c r="A102" s="36" t="s">
        <v>600</v>
      </c>
      <c r="B102" s="37" t="s">
        <v>601</v>
      </c>
      <c r="C102" s="37" t="s">
        <v>602</v>
      </c>
      <c r="D102" s="37" t="s">
        <v>179</v>
      </c>
      <c r="E102" s="37" t="s">
        <v>303</v>
      </c>
      <c r="F102" s="37" t="s">
        <v>199</v>
      </c>
      <c r="G102" s="38" t="n">
        <v>1</v>
      </c>
      <c r="H102" s="37"/>
      <c r="I102" s="37" t="s">
        <v>200</v>
      </c>
      <c r="J102" s="39"/>
      <c r="K102" s="40" t="str">
        <f aca="false">IF(J102="","",G102*J102)</f>
        <v/>
      </c>
      <c r="L102" s="41"/>
      <c r="M102" s="41"/>
    </row>
    <row r="103" customFormat="false" ht="96" hidden="false" customHeight="true" outlineLevel="0" collapsed="false">
      <c r="A103" s="36" t="s">
        <v>603</v>
      </c>
      <c r="B103" s="37" t="s">
        <v>604</v>
      </c>
      <c r="C103" s="37" t="s">
        <v>605</v>
      </c>
      <c r="D103" s="37" t="s">
        <v>179</v>
      </c>
      <c r="E103" s="37" t="s">
        <v>303</v>
      </c>
      <c r="F103" s="37" t="s">
        <v>199</v>
      </c>
      <c r="G103" s="38" t="n">
        <v>1</v>
      </c>
      <c r="H103" s="37"/>
      <c r="I103" s="37" t="s">
        <v>200</v>
      </c>
      <c r="J103" s="39"/>
      <c r="K103" s="40" t="str">
        <f aca="false">IF(J103="","",G103*J103)</f>
        <v/>
      </c>
      <c r="L103" s="41"/>
      <c r="M103" s="41"/>
    </row>
    <row r="104" customFormat="false" ht="60" hidden="false" customHeight="true" outlineLevel="0" collapsed="false">
      <c r="A104" s="36" t="s">
        <v>606</v>
      </c>
      <c r="B104" s="37" t="s">
        <v>607</v>
      </c>
      <c r="C104" s="37" t="s">
        <v>608</v>
      </c>
      <c r="D104" s="37" t="s">
        <v>609</v>
      </c>
      <c r="E104" s="37" t="s">
        <v>303</v>
      </c>
      <c r="F104" s="37" t="s">
        <v>199</v>
      </c>
      <c r="G104" s="38" t="n">
        <v>1</v>
      </c>
      <c r="H104" s="37"/>
      <c r="I104" s="37" t="s">
        <v>200</v>
      </c>
      <c r="J104" s="39"/>
      <c r="K104" s="40" t="str">
        <f aca="false">IF(J104="","",G104*J104)</f>
        <v/>
      </c>
      <c r="L104" s="41"/>
      <c r="M104" s="41"/>
    </row>
    <row r="105" customFormat="false" ht="96" hidden="false" customHeight="true" outlineLevel="0" collapsed="false">
      <c r="A105" s="36" t="s">
        <v>610</v>
      </c>
      <c r="B105" s="37" t="s">
        <v>611</v>
      </c>
      <c r="C105" s="37" t="s">
        <v>612</v>
      </c>
      <c r="D105" s="37" t="s">
        <v>613</v>
      </c>
      <c r="E105" s="37" t="s">
        <v>303</v>
      </c>
      <c r="F105" s="37" t="s">
        <v>199</v>
      </c>
      <c r="G105" s="38" t="n">
        <v>1</v>
      </c>
      <c r="H105" s="37"/>
      <c r="I105" s="37" t="s">
        <v>373</v>
      </c>
      <c r="J105" s="39"/>
      <c r="K105" s="40" t="str">
        <f aca="false">IF(J105="","",G105*J105)</f>
        <v/>
      </c>
      <c r="L105" s="41"/>
      <c r="M105" s="41"/>
    </row>
    <row r="106" customFormat="false" ht="24" hidden="false" customHeight="true" outlineLevel="0" collapsed="false">
      <c r="A106" s="33" t="s">
        <v>86</v>
      </c>
      <c r="B106" s="33" t="s">
        <v>87</v>
      </c>
      <c r="C106" s="33" t="s">
        <v>88</v>
      </c>
      <c r="D106" s="33"/>
      <c r="E106" s="33"/>
      <c r="F106" s="33"/>
      <c r="G106" s="33"/>
      <c r="H106" s="33"/>
      <c r="I106" s="33"/>
      <c r="J106" s="34" t="s">
        <v>193</v>
      </c>
      <c r="K106" s="35" t="n">
        <f aca="false">SUM(K107:K110)</f>
        <v>0</v>
      </c>
      <c r="L106" s="33"/>
      <c r="M106" s="33"/>
    </row>
    <row r="107" customFormat="false" ht="96" hidden="false" customHeight="true" outlineLevel="0" collapsed="false">
      <c r="A107" s="36" t="s">
        <v>614</v>
      </c>
      <c r="B107" s="37" t="s">
        <v>615</v>
      </c>
      <c r="C107" s="37" t="s">
        <v>616</v>
      </c>
      <c r="D107" s="37" t="s">
        <v>617</v>
      </c>
      <c r="E107" s="37" t="s">
        <v>431</v>
      </c>
      <c r="F107" s="37" t="s">
        <v>40</v>
      </c>
      <c r="G107" s="38" t="n">
        <v>4</v>
      </c>
      <c r="H107" s="37"/>
      <c r="I107" s="37" t="s">
        <v>373</v>
      </c>
      <c r="J107" s="39"/>
      <c r="K107" s="40" t="str">
        <f aca="false">IF(J107="","",G107*J107)</f>
        <v/>
      </c>
      <c r="L107" s="41"/>
      <c r="M107" s="41"/>
    </row>
    <row r="108" customFormat="false" ht="96" hidden="false" customHeight="true" outlineLevel="0" collapsed="false">
      <c r="A108" s="36" t="s">
        <v>618</v>
      </c>
      <c r="B108" s="37" t="s">
        <v>619</v>
      </c>
      <c r="C108" s="37" t="s">
        <v>620</v>
      </c>
      <c r="D108" s="37" t="s">
        <v>561</v>
      </c>
      <c r="E108" s="37" t="s">
        <v>258</v>
      </c>
      <c r="F108" s="37" t="s">
        <v>40</v>
      </c>
      <c r="G108" s="38" t="n">
        <v>7</v>
      </c>
      <c r="H108" s="37"/>
      <c r="I108" s="37" t="s">
        <v>373</v>
      </c>
      <c r="J108" s="39"/>
      <c r="K108" s="40" t="str">
        <f aca="false">IF(J108="","",G108*J108)</f>
        <v/>
      </c>
      <c r="L108" s="41"/>
      <c r="M108" s="41"/>
    </row>
    <row r="109" customFormat="false" ht="60" hidden="false" customHeight="true" outlineLevel="0" collapsed="false">
      <c r="A109" s="36" t="s">
        <v>621</v>
      </c>
      <c r="B109" s="37" t="s">
        <v>622</v>
      </c>
      <c r="C109" s="37" t="s">
        <v>623</v>
      </c>
      <c r="D109" s="37" t="s">
        <v>624</v>
      </c>
      <c r="E109" s="37" t="s">
        <v>388</v>
      </c>
      <c r="F109" s="37" t="s">
        <v>40</v>
      </c>
      <c r="G109" s="38" t="n">
        <v>3</v>
      </c>
      <c r="H109" s="37"/>
      <c r="I109" s="37" t="s">
        <v>373</v>
      </c>
      <c r="J109" s="39"/>
      <c r="K109" s="40" t="str">
        <f aca="false">IF(J109="","",G109*J109)</f>
        <v/>
      </c>
      <c r="L109" s="41"/>
      <c r="M109" s="41"/>
    </row>
    <row r="110" customFormat="false" ht="96" hidden="false" customHeight="true" outlineLevel="0" collapsed="false">
      <c r="A110" s="36" t="s">
        <v>625</v>
      </c>
      <c r="B110" s="37" t="s">
        <v>626</v>
      </c>
      <c r="C110" s="37" t="s">
        <v>627</v>
      </c>
      <c r="D110" s="37" t="s">
        <v>628</v>
      </c>
      <c r="E110" s="37" t="s">
        <v>388</v>
      </c>
      <c r="F110" s="37" t="s">
        <v>40</v>
      </c>
      <c r="G110" s="38" t="n">
        <v>3</v>
      </c>
      <c r="H110" s="37"/>
      <c r="I110" s="37" t="s">
        <v>373</v>
      </c>
      <c r="J110" s="39"/>
      <c r="K110" s="40" t="str">
        <f aca="false">IF(J110="","",G110*J110)</f>
        <v/>
      </c>
      <c r="L110" s="41"/>
      <c r="M110" s="41"/>
    </row>
    <row r="111" customFormat="false" ht="24" hidden="false" customHeight="true" outlineLevel="0" collapsed="false">
      <c r="A111" s="33" t="s">
        <v>89</v>
      </c>
      <c r="B111" s="33" t="s">
        <v>90</v>
      </c>
      <c r="C111" s="33" t="s">
        <v>91</v>
      </c>
      <c r="D111" s="33"/>
      <c r="E111" s="33"/>
      <c r="F111" s="33"/>
      <c r="G111" s="33"/>
      <c r="H111" s="33"/>
      <c r="I111" s="33"/>
      <c r="J111" s="34" t="s">
        <v>193</v>
      </c>
      <c r="K111" s="35" t="n">
        <f aca="false">SUM(K112:K117)</f>
        <v>0</v>
      </c>
      <c r="L111" s="33"/>
      <c r="M111" s="33"/>
    </row>
    <row r="112" customFormat="false" ht="96" hidden="false" customHeight="true" outlineLevel="0" collapsed="false">
      <c r="A112" s="36" t="s">
        <v>629</v>
      </c>
      <c r="B112" s="37" t="s">
        <v>630</v>
      </c>
      <c r="C112" s="37" t="s">
        <v>631</v>
      </c>
      <c r="D112" s="37" t="s">
        <v>632</v>
      </c>
      <c r="E112" s="37" t="s">
        <v>299</v>
      </c>
      <c r="F112" s="37" t="s">
        <v>40</v>
      </c>
      <c r="G112" s="38" t="n">
        <v>1</v>
      </c>
      <c r="H112" s="37"/>
      <c r="I112" s="37" t="s">
        <v>279</v>
      </c>
      <c r="J112" s="39"/>
      <c r="K112" s="40" t="str">
        <f aca="false">IF(J112="","",G112*J112)</f>
        <v/>
      </c>
      <c r="L112" s="41"/>
      <c r="M112" s="41"/>
    </row>
    <row r="113" customFormat="false" ht="96" hidden="false" customHeight="true" outlineLevel="0" collapsed="false">
      <c r="A113" s="36" t="s">
        <v>633</v>
      </c>
      <c r="B113" s="37" t="s">
        <v>634</v>
      </c>
      <c r="C113" s="37" t="s">
        <v>635</v>
      </c>
      <c r="D113" s="37" t="s">
        <v>636</v>
      </c>
      <c r="E113" s="37" t="s">
        <v>637</v>
      </c>
      <c r="F113" s="37" t="s">
        <v>40</v>
      </c>
      <c r="G113" s="38" t="n">
        <v>13</v>
      </c>
      <c r="H113" s="37"/>
      <c r="I113" s="37" t="s">
        <v>373</v>
      </c>
      <c r="J113" s="39"/>
      <c r="K113" s="40" t="str">
        <f aca="false">IF(J113="","",G113*J113)</f>
        <v/>
      </c>
      <c r="L113" s="41"/>
      <c r="M113" s="41"/>
    </row>
    <row r="114" customFormat="false" ht="96" hidden="false" customHeight="true" outlineLevel="0" collapsed="false">
      <c r="A114" s="36" t="s">
        <v>638</v>
      </c>
      <c r="B114" s="37" t="s">
        <v>639</v>
      </c>
      <c r="C114" s="37" t="s">
        <v>640</v>
      </c>
      <c r="D114" s="37" t="s">
        <v>636</v>
      </c>
      <c r="E114" s="37" t="s">
        <v>404</v>
      </c>
      <c r="F114" s="37" t="s">
        <v>40</v>
      </c>
      <c r="G114" s="38" t="n">
        <v>10</v>
      </c>
      <c r="H114" s="37"/>
      <c r="I114" s="37" t="s">
        <v>373</v>
      </c>
      <c r="J114" s="39"/>
      <c r="K114" s="40" t="str">
        <f aca="false">IF(J114="","",G114*J114)</f>
        <v/>
      </c>
      <c r="L114" s="41"/>
      <c r="M114" s="41"/>
    </row>
    <row r="115" customFormat="false" ht="96" hidden="false" customHeight="true" outlineLevel="0" collapsed="false">
      <c r="A115" s="36" t="s">
        <v>641</v>
      </c>
      <c r="B115" s="37" t="s">
        <v>642</v>
      </c>
      <c r="C115" s="37" t="s">
        <v>643</v>
      </c>
      <c r="D115" s="37" t="s">
        <v>179</v>
      </c>
      <c r="E115" s="37" t="s">
        <v>431</v>
      </c>
      <c r="F115" s="37" t="s">
        <v>40</v>
      </c>
      <c r="G115" s="38" t="n">
        <v>4</v>
      </c>
      <c r="H115" s="37"/>
      <c r="I115" s="37" t="s">
        <v>373</v>
      </c>
      <c r="J115" s="39"/>
      <c r="K115" s="40" t="str">
        <f aca="false">IF(J115="","",G115*J115)</f>
        <v/>
      </c>
      <c r="L115" s="41"/>
      <c r="M115" s="41"/>
    </row>
    <row r="116" customFormat="false" ht="96" hidden="false" customHeight="true" outlineLevel="0" collapsed="false">
      <c r="A116" s="36" t="s">
        <v>644</v>
      </c>
      <c r="B116" s="37" t="s">
        <v>645</v>
      </c>
      <c r="C116" s="37" t="s">
        <v>646</v>
      </c>
      <c r="D116" s="37" t="s">
        <v>179</v>
      </c>
      <c r="E116" s="37" t="s">
        <v>299</v>
      </c>
      <c r="F116" s="37" t="s">
        <v>40</v>
      </c>
      <c r="G116" s="38" t="n">
        <v>1</v>
      </c>
      <c r="H116" s="37"/>
      <c r="I116" s="37" t="s">
        <v>373</v>
      </c>
      <c r="J116" s="39"/>
      <c r="K116" s="40" t="str">
        <f aca="false">IF(J116="","",G116*J116)</f>
        <v/>
      </c>
      <c r="L116" s="41"/>
      <c r="M116" s="41"/>
    </row>
    <row r="117" customFormat="false" ht="60" hidden="false" customHeight="true" outlineLevel="0" collapsed="false">
      <c r="A117" s="36" t="s">
        <v>647</v>
      </c>
      <c r="B117" s="37" t="s">
        <v>648</v>
      </c>
      <c r="C117" s="37" t="s">
        <v>649</v>
      </c>
      <c r="D117" s="37" t="s">
        <v>650</v>
      </c>
      <c r="E117" s="37" t="s">
        <v>303</v>
      </c>
      <c r="F117" s="37" t="s">
        <v>199</v>
      </c>
      <c r="G117" s="38" t="n">
        <v>1</v>
      </c>
      <c r="H117" s="37"/>
      <c r="I117" s="37" t="s">
        <v>179</v>
      </c>
      <c r="J117" s="39"/>
      <c r="K117" s="40" t="str">
        <f aca="false">IF(J117="","",G117*J117)</f>
        <v/>
      </c>
      <c r="L117" s="41"/>
      <c r="M117" s="41"/>
    </row>
    <row r="118" customFormat="false" ht="24" hidden="false" customHeight="true" outlineLevel="0" collapsed="false">
      <c r="A118" s="33" t="s">
        <v>92</v>
      </c>
      <c r="B118" s="33" t="s">
        <v>93</v>
      </c>
      <c r="C118" s="33" t="s">
        <v>94</v>
      </c>
      <c r="D118" s="33"/>
      <c r="E118" s="33"/>
      <c r="F118" s="33"/>
      <c r="G118" s="33"/>
      <c r="H118" s="33"/>
      <c r="I118" s="33"/>
      <c r="J118" s="34" t="s">
        <v>193</v>
      </c>
      <c r="K118" s="35" t="n">
        <f aca="false">SUM(K119:K123)</f>
        <v>0</v>
      </c>
      <c r="L118" s="33"/>
      <c r="M118" s="33"/>
    </row>
    <row r="119" customFormat="false" ht="60" hidden="false" customHeight="true" outlineLevel="0" collapsed="false">
      <c r="A119" s="36" t="s">
        <v>651</v>
      </c>
      <c r="B119" s="37" t="s">
        <v>652</v>
      </c>
      <c r="C119" s="37" t="s">
        <v>653</v>
      </c>
      <c r="D119" s="37" t="s">
        <v>654</v>
      </c>
      <c r="E119" s="37" t="s">
        <v>655</v>
      </c>
      <c r="F119" s="37" t="s">
        <v>210</v>
      </c>
      <c r="G119" s="38" t="n">
        <v>378</v>
      </c>
      <c r="H119" s="37"/>
      <c r="I119" s="37" t="s">
        <v>179</v>
      </c>
      <c r="J119" s="39"/>
      <c r="K119" s="40" t="str">
        <f aca="false">IF(J119="","",G119*J119)</f>
        <v/>
      </c>
      <c r="L119" s="41"/>
      <c r="M119" s="41"/>
    </row>
    <row r="120" customFormat="false" ht="60" hidden="false" customHeight="true" outlineLevel="0" collapsed="false">
      <c r="A120" s="36" t="s">
        <v>656</v>
      </c>
      <c r="B120" s="37" t="s">
        <v>657</v>
      </c>
      <c r="C120" s="37" t="s">
        <v>658</v>
      </c>
      <c r="D120" s="37" t="s">
        <v>179</v>
      </c>
      <c r="E120" s="37" t="s">
        <v>303</v>
      </c>
      <c r="F120" s="37" t="s">
        <v>199</v>
      </c>
      <c r="G120" s="38" t="n">
        <v>1</v>
      </c>
      <c r="H120" s="37"/>
      <c r="I120" s="37" t="s">
        <v>179</v>
      </c>
      <c r="J120" s="39"/>
      <c r="K120" s="40" t="str">
        <f aca="false">IF(J120="","",G120*J120)</f>
        <v/>
      </c>
      <c r="L120" s="41"/>
      <c r="M120" s="41"/>
    </row>
    <row r="121" customFormat="false" ht="60" hidden="false" customHeight="true" outlineLevel="0" collapsed="false">
      <c r="A121" s="36" t="s">
        <v>659</v>
      </c>
      <c r="B121" s="37" t="s">
        <v>660</v>
      </c>
      <c r="C121" s="37" t="s">
        <v>661</v>
      </c>
      <c r="D121" s="37" t="s">
        <v>662</v>
      </c>
      <c r="E121" s="37" t="s">
        <v>663</v>
      </c>
      <c r="F121" s="37" t="s">
        <v>40</v>
      </c>
      <c r="G121" s="38" t="n">
        <v>12</v>
      </c>
      <c r="H121" s="37"/>
      <c r="I121" s="37" t="s">
        <v>179</v>
      </c>
      <c r="J121" s="39"/>
      <c r="K121" s="40" t="str">
        <f aca="false">IF(J121="","",G121*J121)</f>
        <v/>
      </c>
      <c r="L121" s="41"/>
      <c r="M121" s="41"/>
    </row>
    <row r="122" customFormat="false" ht="60" hidden="false" customHeight="true" outlineLevel="0" collapsed="false">
      <c r="A122" s="36" t="s">
        <v>664</v>
      </c>
      <c r="B122" s="37" t="s">
        <v>665</v>
      </c>
      <c r="C122" s="37" t="s">
        <v>666</v>
      </c>
      <c r="D122" s="37" t="s">
        <v>179</v>
      </c>
      <c r="E122" s="37" t="s">
        <v>303</v>
      </c>
      <c r="F122" s="37" t="s">
        <v>199</v>
      </c>
      <c r="G122" s="38" t="n">
        <v>1</v>
      </c>
      <c r="H122" s="37"/>
      <c r="I122" s="37" t="s">
        <v>179</v>
      </c>
      <c r="J122" s="39"/>
      <c r="K122" s="40" t="str">
        <f aca="false">IF(J122="","",G122*J122)</f>
        <v/>
      </c>
      <c r="L122" s="41"/>
      <c r="M122" s="41"/>
    </row>
    <row r="123" customFormat="false" ht="60" hidden="false" customHeight="true" outlineLevel="0" collapsed="false">
      <c r="A123" s="36" t="s">
        <v>667</v>
      </c>
      <c r="B123" s="37" t="s">
        <v>668</v>
      </c>
      <c r="C123" s="37" t="s">
        <v>669</v>
      </c>
      <c r="D123" s="37" t="s">
        <v>670</v>
      </c>
      <c r="E123" s="37" t="s">
        <v>303</v>
      </c>
      <c r="F123" s="37" t="s">
        <v>199</v>
      </c>
      <c r="G123" s="38" t="n">
        <v>1</v>
      </c>
      <c r="H123" s="37"/>
      <c r="I123" s="37" t="s">
        <v>179</v>
      </c>
      <c r="J123" s="39"/>
      <c r="K123" s="40" t="str">
        <f aca="false">IF(J123="","",G123*J123)</f>
        <v/>
      </c>
      <c r="L123" s="41"/>
      <c r="M123" s="41"/>
    </row>
    <row r="124" customFormat="false" ht="24" hidden="false" customHeight="true" outlineLevel="0" collapsed="false">
      <c r="A124" s="43" t="s">
        <v>104</v>
      </c>
      <c r="B124" s="43" t="s">
        <v>105</v>
      </c>
      <c r="C124" s="43" t="s">
        <v>106</v>
      </c>
      <c r="D124" s="43"/>
      <c r="E124" s="43"/>
      <c r="F124" s="43"/>
      <c r="G124" s="43"/>
      <c r="H124" s="43"/>
      <c r="I124" s="43"/>
      <c r="J124" s="44" t="s">
        <v>193</v>
      </c>
      <c r="K124" s="45" t="n">
        <f aca="false">SUM(K125:K128)</f>
        <v>0</v>
      </c>
      <c r="L124" s="43"/>
      <c r="M124" s="43"/>
    </row>
    <row r="125" customFormat="false" ht="96" hidden="false" customHeight="true" outlineLevel="0" collapsed="false">
      <c r="A125" s="36" t="s">
        <v>671</v>
      </c>
      <c r="B125" s="37" t="s">
        <v>672</v>
      </c>
      <c r="C125" s="37" t="s">
        <v>673</v>
      </c>
      <c r="D125" s="37" t="s">
        <v>674</v>
      </c>
      <c r="E125" s="37" t="s">
        <v>284</v>
      </c>
      <c r="F125" s="37" t="s">
        <v>210</v>
      </c>
      <c r="G125" s="42" t="n">
        <v>36.2</v>
      </c>
      <c r="H125" s="37"/>
      <c r="I125" s="37" t="s">
        <v>279</v>
      </c>
      <c r="J125" s="39"/>
      <c r="K125" s="40" t="str">
        <f aca="false">IF(J125="","",G125*J125)</f>
        <v/>
      </c>
      <c r="L125" s="41"/>
      <c r="M125" s="41"/>
    </row>
    <row r="126" customFormat="false" ht="96" hidden="false" customHeight="true" outlineLevel="0" collapsed="false">
      <c r="A126" s="36" t="s">
        <v>675</v>
      </c>
      <c r="B126" s="37" t="s">
        <v>676</v>
      </c>
      <c r="C126" s="37" t="s">
        <v>677</v>
      </c>
      <c r="D126" s="37" t="s">
        <v>678</v>
      </c>
      <c r="E126" s="37" t="s">
        <v>294</v>
      </c>
      <c r="F126" s="37" t="s">
        <v>210</v>
      </c>
      <c r="G126" s="38" t="n">
        <v>30</v>
      </c>
      <c r="H126" s="37"/>
      <c r="I126" s="37" t="s">
        <v>279</v>
      </c>
      <c r="J126" s="39"/>
      <c r="K126" s="40" t="str">
        <f aca="false">IF(J126="","",G126*J126)</f>
        <v/>
      </c>
      <c r="L126" s="41"/>
      <c r="M126" s="41"/>
    </row>
    <row r="127" customFormat="false" ht="96" hidden="false" customHeight="true" outlineLevel="0" collapsed="false">
      <c r="A127" s="36" t="s">
        <v>679</v>
      </c>
      <c r="B127" s="37" t="s">
        <v>680</v>
      </c>
      <c r="C127" s="37" t="s">
        <v>681</v>
      </c>
      <c r="D127" s="37" t="s">
        <v>682</v>
      </c>
      <c r="E127" s="37" t="s">
        <v>683</v>
      </c>
      <c r="F127" s="37" t="s">
        <v>221</v>
      </c>
      <c r="G127" s="38" t="n">
        <v>500</v>
      </c>
      <c r="H127" s="37"/>
      <c r="I127" s="37" t="s">
        <v>279</v>
      </c>
      <c r="J127" s="39"/>
      <c r="K127" s="40" t="str">
        <f aca="false">IF(J127="","",G127*J127)</f>
        <v/>
      </c>
      <c r="L127" s="41"/>
      <c r="M127" s="41"/>
    </row>
    <row r="128" customFormat="false" ht="96" hidden="false" customHeight="true" outlineLevel="0" collapsed="false">
      <c r="A128" s="36" t="s">
        <v>684</v>
      </c>
      <c r="B128" s="37" t="s">
        <v>685</v>
      </c>
      <c r="C128" s="37" t="s">
        <v>686</v>
      </c>
      <c r="D128" s="37" t="s">
        <v>687</v>
      </c>
      <c r="E128" s="37" t="s">
        <v>308</v>
      </c>
      <c r="F128" s="37" t="s">
        <v>210</v>
      </c>
      <c r="G128" s="38" t="n">
        <v>288</v>
      </c>
      <c r="H128" s="37"/>
      <c r="I128" s="37" t="s">
        <v>200</v>
      </c>
      <c r="J128" s="39"/>
      <c r="K128" s="40" t="str">
        <f aca="false">IF(J128="","",G128*J128)</f>
        <v/>
      </c>
      <c r="L128" s="41"/>
      <c r="M128" s="41"/>
    </row>
  </sheetData>
  <autoFilter ref="A1:M128"/>
  <dataValidations count="1">
    <dataValidation allowBlank="true" error="Choose: Priced / Need info / Alternative / Not in scope" errorStyle="stop" operator="between" showDropDown="false" showErrorMessage="false" showInputMessage="false" sqref="M3:M6 M8:M24 M26:M33 M35:M46 M48:M60 M62:M72 M74:M77 M79:M84 M86:M92 M94:M96 M98:M105 M107:M110 M112:M117 M119:M123 M125:M128" type="list">
      <formula1>"Priced,Need info,Alternative,Not in scope"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C8C"/>
    <pageSetUpPr fitToPage="tru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4" min="3" style="0" width="30"/>
    <col collapsed="false" customWidth="true" hidden="false" outlineLevel="0" max="6" min="5" style="0" width="36"/>
    <col collapsed="false" customWidth="true" hidden="false" outlineLevel="0" max="7" min="7" style="0" width="30"/>
  </cols>
  <sheetData>
    <row r="1" customFormat="false" ht="15" hidden="false" customHeight="false" outlineLevel="0" collapsed="false">
      <c r="A1" s="15" t="s">
        <v>35</v>
      </c>
      <c r="B1" s="15" t="s">
        <v>688</v>
      </c>
      <c r="C1" s="15" t="s">
        <v>689</v>
      </c>
      <c r="D1" s="15" t="s">
        <v>690</v>
      </c>
      <c r="E1" s="15" t="s">
        <v>691</v>
      </c>
      <c r="F1" s="15" t="s">
        <v>692</v>
      </c>
      <c r="G1" s="15" t="s">
        <v>693</v>
      </c>
    </row>
    <row r="2" customFormat="false" ht="79.5" hidden="false" customHeight="true" outlineLevel="0" collapsed="false">
      <c r="A2" s="36" t="s">
        <v>629</v>
      </c>
      <c r="B2" s="37"/>
      <c r="C2" s="37" t="s">
        <v>694</v>
      </c>
      <c r="D2" s="37" t="s">
        <v>695</v>
      </c>
      <c r="E2" s="37" t="s">
        <v>696</v>
      </c>
      <c r="F2" s="37" t="s">
        <v>697</v>
      </c>
      <c r="G2" s="41"/>
    </row>
    <row r="3" customFormat="false" ht="79.5" hidden="false" customHeight="true" outlineLevel="0" collapsed="false">
      <c r="A3" s="36" t="s">
        <v>633</v>
      </c>
      <c r="B3" s="37"/>
      <c r="C3" s="37" t="s">
        <v>698</v>
      </c>
      <c r="D3" s="37" t="s">
        <v>699</v>
      </c>
      <c r="E3" s="37" t="s">
        <v>700</v>
      </c>
      <c r="F3" s="37" t="s">
        <v>701</v>
      </c>
      <c r="G3" s="41"/>
    </row>
    <row r="4" customFormat="false" ht="79.5" hidden="false" customHeight="true" outlineLevel="0" collapsed="false">
      <c r="A4" s="36" t="s">
        <v>638</v>
      </c>
      <c r="B4" s="37"/>
      <c r="C4" s="37" t="s">
        <v>702</v>
      </c>
      <c r="D4" s="37" t="s">
        <v>703</v>
      </c>
      <c r="E4" s="37" t="s">
        <v>704</v>
      </c>
      <c r="F4" s="37" t="s">
        <v>705</v>
      </c>
      <c r="G4" s="41"/>
    </row>
    <row r="5" customFormat="false" ht="79.5" hidden="false" customHeight="true" outlineLevel="0" collapsed="false">
      <c r="A5" s="36" t="s">
        <v>641</v>
      </c>
      <c r="B5" s="37"/>
      <c r="C5" s="37" t="s">
        <v>706</v>
      </c>
      <c r="D5" s="37" t="s">
        <v>707</v>
      </c>
      <c r="E5" s="37" t="s">
        <v>708</v>
      </c>
      <c r="F5" s="37" t="s">
        <v>709</v>
      </c>
      <c r="G5" s="41"/>
    </row>
    <row r="6" customFormat="false" ht="79.5" hidden="false" customHeight="true" outlineLevel="0" collapsed="false">
      <c r="A6" s="36" t="s">
        <v>644</v>
      </c>
      <c r="B6" s="37"/>
      <c r="C6" s="37" t="s">
        <v>710</v>
      </c>
      <c r="D6" s="37" t="s">
        <v>711</v>
      </c>
      <c r="E6" s="37" t="s">
        <v>712</v>
      </c>
      <c r="F6" s="37" t="s">
        <v>713</v>
      </c>
      <c r="G6" s="41"/>
    </row>
    <row r="7" customFormat="false" ht="79.5" hidden="false" customHeight="true" outlineLevel="0" collapsed="false">
      <c r="A7" s="36" t="s">
        <v>647</v>
      </c>
      <c r="B7" s="37"/>
      <c r="C7" s="37" t="s">
        <v>714</v>
      </c>
      <c r="D7" s="37" t="s">
        <v>715</v>
      </c>
      <c r="E7" s="37" t="s">
        <v>716</v>
      </c>
      <c r="F7" s="37" t="s">
        <v>717</v>
      </c>
      <c r="G7" s="41"/>
    </row>
    <row r="8" customFormat="false" ht="79.5" hidden="false" customHeight="true" outlineLevel="0" collapsed="false">
      <c r="A8" s="36" t="s">
        <v>718</v>
      </c>
      <c r="B8" s="37"/>
      <c r="C8" s="37" t="s">
        <v>719</v>
      </c>
      <c r="D8" s="37" t="s">
        <v>720</v>
      </c>
      <c r="E8" s="37" t="s">
        <v>721</v>
      </c>
      <c r="F8" s="37" t="s">
        <v>722</v>
      </c>
      <c r="G8" s="41"/>
    </row>
    <row r="9" customFormat="false" ht="79.5" hidden="false" customHeight="true" outlineLevel="0" collapsed="false">
      <c r="A9" s="36" t="s">
        <v>723</v>
      </c>
      <c r="B9" s="37"/>
      <c r="C9" s="37" t="s">
        <v>724</v>
      </c>
      <c r="D9" s="37" t="s">
        <v>725</v>
      </c>
      <c r="E9" s="37" t="s">
        <v>726</v>
      </c>
      <c r="F9" s="37" t="s">
        <v>727</v>
      </c>
      <c r="G9" s="41"/>
    </row>
    <row r="10" customFormat="false" ht="79.5" hidden="false" customHeight="true" outlineLevel="0" collapsed="false">
      <c r="A10" s="36" t="s">
        <v>728</v>
      </c>
      <c r="B10" s="37"/>
      <c r="C10" s="37" t="s">
        <v>729</v>
      </c>
      <c r="D10" s="37" t="s">
        <v>730</v>
      </c>
      <c r="E10" s="37" t="s">
        <v>731</v>
      </c>
      <c r="F10" s="37" t="s">
        <v>732</v>
      </c>
      <c r="G10" s="41"/>
    </row>
    <row r="11" customFormat="false" ht="79.5" hidden="false" customHeight="true" outlineLevel="0" collapsed="false">
      <c r="A11" s="36" t="s">
        <v>733</v>
      </c>
      <c r="B11" s="37"/>
      <c r="C11" s="37" t="s">
        <v>734</v>
      </c>
      <c r="D11" s="37" t="s">
        <v>735</v>
      </c>
      <c r="E11" s="37" t="s">
        <v>736</v>
      </c>
      <c r="F11" s="37" t="s">
        <v>737</v>
      </c>
      <c r="G11" s="41"/>
    </row>
    <row r="12" customFormat="false" ht="79.5" hidden="false" customHeight="true" outlineLevel="0" collapsed="false">
      <c r="A12" s="36" t="s">
        <v>738</v>
      </c>
      <c r="B12" s="37"/>
      <c r="C12" s="37" t="s">
        <v>739</v>
      </c>
      <c r="D12" s="37" t="s">
        <v>740</v>
      </c>
      <c r="E12" s="37" t="s">
        <v>741</v>
      </c>
      <c r="F12" s="37" t="s">
        <v>742</v>
      </c>
      <c r="G12" s="41"/>
    </row>
    <row r="13" customFormat="false" ht="79.5" hidden="false" customHeight="true" outlineLevel="0" collapsed="false">
      <c r="A13" s="36" t="s">
        <v>743</v>
      </c>
      <c r="B13" s="37"/>
      <c r="C13" s="37" t="s">
        <v>744</v>
      </c>
      <c r="D13" s="37" t="s">
        <v>745</v>
      </c>
      <c r="E13" s="37" t="s">
        <v>746</v>
      </c>
      <c r="F13" s="37" t="s">
        <v>747</v>
      </c>
      <c r="G13" s="41"/>
    </row>
    <row r="14" customFormat="false" ht="79.5" hidden="false" customHeight="true" outlineLevel="0" collapsed="false">
      <c r="A14" s="36" t="s">
        <v>748</v>
      </c>
      <c r="B14" s="37"/>
      <c r="C14" s="37" t="s">
        <v>749</v>
      </c>
      <c r="D14" s="37" t="s">
        <v>750</v>
      </c>
      <c r="E14" s="37" t="s">
        <v>751</v>
      </c>
      <c r="F14" s="37" t="s">
        <v>752</v>
      </c>
      <c r="G14" s="41"/>
    </row>
    <row r="15" customFormat="false" ht="79.5" hidden="false" customHeight="true" outlineLevel="0" collapsed="false">
      <c r="A15" s="36" t="s">
        <v>753</v>
      </c>
      <c r="B15" s="37"/>
      <c r="C15" s="37" t="s">
        <v>754</v>
      </c>
      <c r="D15" s="37" t="s">
        <v>755</v>
      </c>
      <c r="E15" s="37" t="s">
        <v>756</v>
      </c>
      <c r="F15" s="37" t="s">
        <v>757</v>
      </c>
      <c r="G15" s="41"/>
    </row>
    <row r="16" customFormat="false" ht="79.5" hidden="false" customHeight="true" outlineLevel="0" collapsed="false">
      <c r="A16" s="36" t="s">
        <v>758</v>
      </c>
      <c r="B16" s="37"/>
      <c r="C16" s="37" t="s">
        <v>759</v>
      </c>
      <c r="D16" s="37" t="s">
        <v>760</v>
      </c>
      <c r="E16" s="37" t="s">
        <v>761</v>
      </c>
      <c r="F16" s="37" t="s">
        <v>762</v>
      </c>
      <c r="G16" s="41"/>
    </row>
    <row r="17" customFormat="false" ht="79.5" hidden="false" customHeight="true" outlineLevel="0" collapsed="false">
      <c r="A17" s="36" t="s">
        <v>763</v>
      </c>
      <c r="B17" s="37"/>
      <c r="C17" s="37" t="s">
        <v>764</v>
      </c>
      <c r="D17" s="37" t="s">
        <v>765</v>
      </c>
      <c r="E17" s="37" t="s">
        <v>766</v>
      </c>
      <c r="F17" s="37" t="s">
        <v>752</v>
      </c>
      <c r="G17" s="41"/>
    </row>
    <row r="18" customFormat="false" ht="79.5" hidden="false" customHeight="true" outlineLevel="0" collapsed="false">
      <c r="A18" s="36" t="s">
        <v>767</v>
      </c>
      <c r="B18" s="37"/>
      <c r="C18" s="37" t="s">
        <v>768</v>
      </c>
      <c r="D18" s="37" t="s">
        <v>769</v>
      </c>
      <c r="E18" s="37" t="s">
        <v>770</v>
      </c>
      <c r="F18" s="37" t="s">
        <v>771</v>
      </c>
      <c r="G18" s="41"/>
    </row>
    <row r="19" customFormat="false" ht="79.5" hidden="false" customHeight="true" outlineLevel="0" collapsed="false">
      <c r="A19" s="36" t="s">
        <v>772</v>
      </c>
      <c r="B19" s="37"/>
      <c r="C19" s="37" t="s">
        <v>773</v>
      </c>
      <c r="D19" s="37" t="s">
        <v>774</v>
      </c>
      <c r="E19" s="37" t="s">
        <v>775</v>
      </c>
      <c r="F19" s="37" t="s">
        <v>776</v>
      </c>
      <c r="G19" s="41"/>
    </row>
    <row r="20" customFormat="false" ht="79.5" hidden="false" customHeight="true" outlineLevel="0" collapsed="false">
      <c r="A20" s="36" t="s">
        <v>777</v>
      </c>
      <c r="B20" s="37"/>
      <c r="C20" s="37" t="s">
        <v>778</v>
      </c>
      <c r="D20" s="37" t="s">
        <v>779</v>
      </c>
      <c r="E20" s="37" t="s">
        <v>780</v>
      </c>
      <c r="F20" s="37" t="s">
        <v>781</v>
      </c>
      <c r="G20" s="41"/>
    </row>
    <row r="21" customFormat="false" ht="79.5" hidden="false" customHeight="true" outlineLevel="0" collapsed="false">
      <c r="A21" s="36" t="s">
        <v>782</v>
      </c>
      <c r="B21" s="37"/>
      <c r="C21" s="37" t="s">
        <v>783</v>
      </c>
      <c r="D21" s="37" t="s">
        <v>784</v>
      </c>
      <c r="E21" s="37" t="s">
        <v>785</v>
      </c>
      <c r="F21" s="37" t="s">
        <v>786</v>
      </c>
      <c r="G21" s="41"/>
    </row>
    <row r="22" customFormat="false" ht="79.5" hidden="false" customHeight="true" outlineLevel="0" collapsed="false">
      <c r="A22" s="36" t="s">
        <v>787</v>
      </c>
      <c r="B22" s="37"/>
      <c r="C22" s="37" t="s">
        <v>788</v>
      </c>
      <c r="D22" s="37" t="s">
        <v>789</v>
      </c>
      <c r="E22" s="37" t="s">
        <v>790</v>
      </c>
      <c r="F22" s="37" t="s">
        <v>791</v>
      </c>
      <c r="G22" s="41"/>
    </row>
    <row r="23" customFormat="false" ht="79.5" hidden="false" customHeight="true" outlineLevel="0" collapsed="false">
      <c r="A23" s="36" t="s">
        <v>792</v>
      </c>
      <c r="B23" s="37"/>
      <c r="C23" s="37" t="s">
        <v>793</v>
      </c>
      <c r="D23" s="37" t="s">
        <v>794</v>
      </c>
      <c r="E23" s="37" t="s">
        <v>795</v>
      </c>
      <c r="F23" s="37" t="s">
        <v>796</v>
      </c>
      <c r="G23" s="41"/>
    </row>
    <row r="24" customFormat="false" ht="79.5" hidden="false" customHeight="true" outlineLevel="0" collapsed="false">
      <c r="A24" s="36" t="s">
        <v>797</v>
      </c>
      <c r="B24" s="37"/>
      <c r="C24" s="37" t="s">
        <v>798</v>
      </c>
      <c r="D24" s="37" t="s">
        <v>799</v>
      </c>
      <c r="E24" s="37" t="s">
        <v>800</v>
      </c>
      <c r="F24" s="37" t="s">
        <v>801</v>
      </c>
      <c r="G24" s="41"/>
    </row>
    <row r="25" customFormat="false" ht="79.5" hidden="false" customHeight="true" outlineLevel="0" collapsed="false">
      <c r="A25" s="36" t="s">
        <v>802</v>
      </c>
      <c r="B25" s="37"/>
      <c r="C25" s="37" t="s">
        <v>803</v>
      </c>
      <c r="D25" s="37" t="s">
        <v>804</v>
      </c>
      <c r="E25" s="37" t="s">
        <v>805</v>
      </c>
      <c r="F25" s="37" t="s">
        <v>806</v>
      </c>
      <c r="G25" s="41"/>
    </row>
    <row r="26" customFormat="false" ht="79.5" hidden="false" customHeight="true" outlineLevel="0" collapsed="false">
      <c r="A26" s="36" t="s">
        <v>807</v>
      </c>
      <c r="B26" s="37"/>
      <c r="C26" s="37" t="s">
        <v>808</v>
      </c>
      <c r="D26" s="37" t="s">
        <v>809</v>
      </c>
      <c r="E26" s="37" t="s">
        <v>810</v>
      </c>
      <c r="F26" s="37" t="s">
        <v>811</v>
      </c>
      <c r="G26" s="41"/>
    </row>
    <row r="27" customFormat="false" ht="79.5" hidden="false" customHeight="true" outlineLevel="0" collapsed="false">
      <c r="A27" s="36" t="s">
        <v>812</v>
      </c>
      <c r="B27" s="37"/>
      <c r="C27" s="37" t="s">
        <v>813</v>
      </c>
      <c r="D27" s="37" t="s">
        <v>814</v>
      </c>
      <c r="E27" s="37" t="s">
        <v>815</v>
      </c>
      <c r="F27" s="37" t="s">
        <v>816</v>
      </c>
      <c r="G27" s="41"/>
    </row>
    <row r="28" customFormat="false" ht="79.5" hidden="false" customHeight="true" outlineLevel="0" collapsed="false">
      <c r="A28" s="36" t="s">
        <v>817</v>
      </c>
      <c r="B28" s="37"/>
      <c r="C28" s="37" t="s">
        <v>818</v>
      </c>
      <c r="D28" s="37" t="s">
        <v>819</v>
      </c>
      <c r="E28" s="37" t="s">
        <v>820</v>
      </c>
      <c r="F28" s="37" t="s">
        <v>821</v>
      </c>
      <c r="G28" s="41"/>
    </row>
    <row r="29" customFormat="false" ht="79.5" hidden="false" customHeight="true" outlineLevel="0" collapsed="false">
      <c r="A29" s="36" t="s">
        <v>822</v>
      </c>
      <c r="B29" s="37"/>
      <c r="C29" s="37" t="s">
        <v>823</v>
      </c>
      <c r="D29" s="37" t="s">
        <v>824</v>
      </c>
      <c r="E29" s="37" t="s">
        <v>825</v>
      </c>
      <c r="F29" s="37" t="s">
        <v>826</v>
      </c>
      <c r="G29" s="41"/>
    </row>
    <row r="30" customFormat="false" ht="79.5" hidden="false" customHeight="true" outlineLevel="0" collapsed="false">
      <c r="A30" s="36" t="s">
        <v>827</v>
      </c>
      <c r="B30" s="37"/>
      <c r="C30" s="37" t="s">
        <v>828</v>
      </c>
      <c r="D30" s="37" t="s">
        <v>829</v>
      </c>
      <c r="E30" s="37" t="s">
        <v>830</v>
      </c>
      <c r="F30" s="37" t="s">
        <v>831</v>
      </c>
      <c r="G30" s="41"/>
    </row>
    <row r="31" customFormat="false" ht="79.5" hidden="false" customHeight="true" outlineLevel="0" collapsed="false">
      <c r="A31" s="36" t="s">
        <v>832</v>
      </c>
      <c r="B31" s="37"/>
      <c r="C31" s="37" t="s">
        <v>833</v>
      </c>
      <c r="D31" s="37" t="s">
        <v>834</v>
      </c>
      <c r="E31" s="37" t="s">
        <v>835</v>
      </c>
      <c r="F31" s="37" t="s">
        <v>836</v>
      </c>
      <c r="G31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C8C8C"/>
    <pageSetUpPr fitToPage="true"/>
  </sheetPr>
  <dimension ref="B1:L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6" min="2" style="0" width="9"/>
  </cols>
  <sheetData>
    <row r="1" customFormat="false" ht="16.15" hidden="false" customHeight="false" outlineLevel="0" collapsed="false">
      <c r="B1" s="46" t="s">
        <v>837</v>
      </c>
    </row>
    <row r="18" customFormat="false" ht="15" hidden="false" customHeight="false" outlineLevel="0" collapsed="false">
      <c r="B18" s="47" t="s">
        <v>838</v>
      </c>
      <c r="G18" s="47" t="s">
        <v>839</v>
      </c>
      <c r="L18" s="47" t="s">
        <v>840</v>
      </c>
    </row>
    <row r="35" customFormat="false" ht="15" hidden="false" customHeight="false" outlineLevel="0" collapsed="false">
      <c r="B35" s="47" t="s">
        <v>841</v>
      </c>
      <c r="G35" s="47" t="s">
        <v>842</v>
      </c>
      <c r="L35" s="47" t="s">
        <v>843</v>
      </c>
    </row>
    <row r="52" customFormat="false" ht="15" hidden="false" customHeight="false" outlineLevel="0" collapsed="false">
      <c r="B52" s="47" t="s">
        <v>844</v>
      </c>
      <c r="G52" s="47" t="s">
        <v>845</v>
      </c>
      <c r="L52" s="47" t="s">
        <v>846</v>
      </c>
    </row>
    <row r="69" customFormat="false" ht="15" hidden="false" customHeight="false" outlineLevel="0" collapsed="false">
      <c r="B69" s="47" t="s">
        <v>847</v>
      </c>
      <c r="G69" s="47" t="s">
        <v>847</v>
      </c>
      <c r="L69" s="47" t="s">
        <v>847</v>
      </c>
    </row>
    <row r="86" customFormat="false" ht="15" hidden="false" customHeight="false" outlineLevel="0" collapsed="false">
      <c r="B86" s="47" t="s">
        <v>847</v>
      </c>
      <c r="G86" s="47" t="s">
        <v>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2026-10-29T09:18:39Z</dcterms:created>
  <dc:creator>openpyxl</dc:creator>
  <dc:description/>
  <dc:language>en-US</dc:language>
  <cp:lastModifiedBy/>
  <dcterms:modified xsi:type="dcterms:W3CDTF">2026-10-29T09:19:00Z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