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hammad Satrio\Documents\Aku\Data Analysis\Excel Project 1-2-3\"/>
    </mc:Choice>
  </mc:AlternateContent>
  <xr:revisionPtr revIDLastSave="0" documentId="13_ncr:1_{666E3FB7-BF3A-48A6-B679-886F0C83487F}" xr6:coauthVersionLast="47" xr6:coauthVersionMax="47" xr10:uidLastSave="{00000000-0000-0000-0000-000000000000}"/>
  <bookViews>
    <workbookView xWindow="-108" yWindow="-108" windowWidth="23256" windowHeight="12456" tabRatio="791" xr2:uid="{A74DD5D3-781B-40C1-92A6-D49438958A3F}"/>
  </bookViews>
  <sheets>
    <sheet name="DATASET" sheetId="5" r:id="rId1"/>
    <sheet name="Info" sheetId="6" r:id="rId2"/>
    <sheet name="Pivot&amp;Chart" sheetId="25" r:id="rId3"/>
    <sheet name="Pivot&amp; Chart (2)" sheetId="32" r:id="rId4"/>
  </sheets>
  <definedNames>
    <definedName name="_xlnm._FilterDatabase" localSheetId="0" hidden="1">DATASET!$C$5:$M$321</definedName>
    <definedName name="_xlnm.Print_Area" localSheetId="0">DATASET!$B$2:$N$323</definedName>
    <definedName name="_xlnm.Print_Area" localSheetId="1">Info!$B$1:$T$15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2" l="1"/>
  <c r="E4" i="32"/>
  <c r="E2" i="32"/>
  <c r="E1" i="32"/>
  <c r="I39" i="25"/>
  <c r="I54" i="25"/>
  <c r="C44" i="25"/>
  <c r="C43" i="25"/>
  <c r="F54" i="25"/>
  <c r="C54" i="25"/>
  <c r="L57" i="25"/>
  <c r="F18" i="25" l="1"/>
  <c r="F19" i="25" s="1"/>
  <c r="F5" i="25"/>
  <c r="F6" i="25" s="1"/>
  <c r="H5" i="6"/>
  <c r="L241" i="5" s="1"/>
  <c r="M241" i="5" s="1"/>
  <c r="K240" i="5"/>
  <c r="K241" i="5"/>
  <c r="C17" i="25"/>
  <c r="C4" i="25"/>
  <c r="E32" i="25"/>
  <c r="B32" i="25"/>
  <c r="L240" i="5" l="1"/>
  <c r="M240" i="5" s="1"/>
  <c r="H7" i="5" l="1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305" i="5"/>
  <c r="I305" i="5" s="1"/>
  <c r="H306" i="5"/>
  <c r="I306" i="5" s="1"/>
  <c r="H6" i="5"/>
  <c r="I6" i="5" s="1"/>
  <c r="K305" i="5" l="1"/>
  <c r="L305" i="5"/>
  <c r="M305" i="5" s="1"/>
  <c r="K89" i="5"/>
  <c r="L89" i="5"/>
  <c r="M89" i="5" s="1"/>
  <c r="K57" i="5"/>
  <c r="L57" i="5"/>
  <c r="M57" i="5" s="1"/>
  <c r="L33" i="5"/>
  <c r="M33" i="5" s="1"/>
  <c r="K33" i="5"/>
  <c r="K88" i="5"/>
  <c r="L88" i="5"/>
  <c r="M88" i="5" s="1"/>
  <c r="K6" i="5"/>
  <c r="L6" i="5"/>
  <c r="M6" i="5" s="1"/>
  <c r="K306" i="5"/>
  <c r="L306" i="5"/>
  <c r="M306" i="5" s="1"/>
  <c r="K106" i="5"/>
  <c r="L106" i="5"/>
  <c r="M106" i="5" s="1"/>
  <c r="L98" i="5"/>
  <c r="M98" i="5" s="1"/>
  <c r="K98" i="5"/>
  <c r="L90" i="5"/>
  <c r="M90" i="5" s="1"/>
  <c r="K90" i="5"/>
  <c r="L82" i="5"/>
  <c r="M82" i="5" s="1"/>
  <c r="K82" i="5"/>
  <c r="K74" i="5"/>
  <c r="L74" i="5"/>
  <c r="M74" i="5" s="1"/>
  <c r="K66" i="5"/>
  <c r="L66" i="5"/>
  <c r="M66" i="5" s="1"/>
  <c r="L58" i="5"/>
  <c r="M58" i="5" s="1"/>
  <c r="K58" i="5"/>
  <c r="K50" i="5"/>
  <c r="L50" i="5"/>
  <c r="M50" i="5" s="1"/>
  <c r="K42" i="5"/>
  <c r="L42" i="5"/>
  <c r="M42" i="5" s="1"/>
  <c r="L34" i="5"/>
  <c r="M34" i="5" s="1"/>
  <c r="K34" i="5"/>
  <c r="L26" i="5"/>
  <c r="M26" i="5" s="1"/>
  <c r="K26" i="5"/>
  <c r="L18" i="5"/>
  <c r="M18" i="5" s="1"/>
  <c r="K18" i="5"/>
  <c r="K10" i="5"/>
  <c r="L10" i="5"/>
  <c r="M10" i="5" s="1"/>
  <c r="K104" i="5"/>
  <c r="L104" i="5"/>
  <c r="M104" i="5" s="1"/>
  <c r="K80" i="5"/>
  <c r="L80" i="5"/>
  <c r="M80" i="5" s="1"/>
  <c r="K56" i="5"/>
  <c r="L56" i="5"/>
  <c r="M56" i="5" s="1"/>
  <c r="K48" i="5"/>
  <c r="L48" i="5"/>
  <c r="M48" i="5" s="1"/>
  <c r="K40" i="5"/>
  <c r="L40" i="5"/>
  <c r="M40" i="5" s="1"/>
  <c r="K32" i="5"/>
  <c r="L32" i="5"/>
  <c r="M32" i="5" s="1"/>
  <c r="K24" i="5"/>
  <c r="L24" i="5"/>
  <c r="M24" i="5" s="1"/>
  <c r="K16" i="5"/>
  <c r="L16" i="5"/>
  <c r="M16" i="5" s="1"/>
  <c r="K8" i="5"/>
  <c r="L8" i="5"/>
  <c r="M8" i="5" s="1"/>
  <c r="L103" i="5"/>
  <c r="M103" i="5" s="1"/>
  <c r="K103" i="5"/>
  <c r="K95" i="5"/>
  <c r="L95" i="5"/>
  <c r="M95" i="5" s="1"/>
  <c r="L87" i="5"/>
  <c r="M87" i="5" s="1"/>
  <c r="K87" i="5"/>
  <c r="L79" i="5"/>
  <c r="M79" i="5" s="1"/>
  <c r="K79" i="5"/>
  <c r="K71" i="5"/>
  <c r="L71" i="5"/>
  <c r="M71" i="5" s="1"/>
  <c r="K63" i="5"/>
  <c r="L63" i="5"/>
  <c r="M63" i="5" s="1"/>
  <c r="L55" i="5"/>
  <c r="M55" i="5" s="1"/>
  <c r="K55" i="5"/>
  <c r="L47" i="5"/>
  <c r="M47" i="5" s="1"/>
  <c r="K47" i="5"/>
  <c r="L39" i="5"/>
  <c r="M39" i="5" s="1"/>
  <c r="K39" i="5"/>
  <c r="K31" i="5"/>
  <c r="L31" i="5"/>
  <c r="M31" i="5" s="1"/>
  <c r="L23" i="5"/>
  <c r="M23" i="5" s="1"/>
  <c r="K23" i="5"/>
  <c r="L15" i="5"/>
  <c r="M15" i="5" s="1"/>
  <c r="K15" i="5"/>
  <c r="L7" i="5"/>
  <c r="M7" i="5" s="1"/>
  <c r="K7" i="5"/>
  <c r="K102" i="5"/>
  <c r="L102" i="5"/>
  <c r="M102" i="5" s="1"/>
  <c r="K94" i="5"/>
  <c r="L94" i="5"/>
  <c r="M94" i="5" s="1"/>
  <c r="L86" i="5"/>
  <c r="M86" i="5" s="1"/>
  <c r="K86" i="5"/>
  <c r="K78" i="5"/>
  <c r="L78" i="5"/>
  <c r="M78" i="5" s="1"/>
  <c r="K70" i="5"/>
  <c r="L70" i="5"/>
  <c r="M70" i="5" s="1"/>
  <c r="K62" i="5"/>
  <c r="L62" i="5"/>
  <c r="M62" i="5" s="1"/>
  <c r="L54" i="5"/>
  <c r="M54" i="5" s="1"/>
  <c r="K54" i="5"/>
  <c r="K46" i="5"/>
  <c r="L46" i="5"/>
  <c r="M46" i="5" s="1"/>
  <c r="K38" i="5"/>
  <c r="L38" i="5"/>
  <c r="M38" i="5" s="1"/>
  <c r="K30" i="5"/>
  <c r="L30" i="5"/>
  <c r="M30" i="5" s="1"/>
  <c r="L22" i="5"/>
  <c r="M22" i="5" s="1"/>
  <c r="K22" i="5"/>
  <c r="K14" i="5"/>
  <c r="L14" i="5"/>
  <c r="M14" i="5" s="1"/>
  <c r="K81" i="5"/>
  <c r="L81" i="5"/>
  <c r="M81" i="5" s="1"/>
  <c r="K49" i="5"/>
  <c r="L49" i="5"/>
  <c r="M49" i="5" s="1"/>
  <c r="K9" i="5"/>
  <c r="L9" i="5"/>
  <c r="M9" i="5" s="1"/>
  <c r="K72" i="5"/>
  <c r="L72" i="5"/>
  <c r="M72" i="5" s="1"/>
  <c r="K109" i="5"/>
  <c r="L109" i="5"/>
  <c r="M109" i="5" s="1"/>
  <c r="L101" i="5"/>
  <c r="M101" i="5" s="1"/>
  <c r="K101" i="5"/>
  <c r="L93" i="5"/>
  <c r="M93" i="5" s="1"/>
  <c r="K93" i="5"/>
  <c r="L85" i="5"/>
  <c r="M85" i="5" s="1"/>
  <c r="K85" i="5"/>
  <c r="K77" i="5"/>
  <c r="L77" i="5"/>
  <c r="M77" i="5" s="1"/>
  <c r="L69" i="5"/>
  <c r="M69" i="5" s="1"/>
  <c r="K69" i="5"/>
  <c r="L61" i="5"/>
  <c r="M61" i="5" s="1"/>
  <c r="K61" i="5"/>
  <c r="K53" i="5"/>
  <c r="L53" i="5"/>
  <c r="M53" i="5" s="1"/>
  <c r="K45" i="5"/>
  <c r="L45" i="5"/>
  <c r="M45" i="5" s="1"/>
  <c r="L37" i="5"/>
  <c r="M37" i="5" s="1"/>
  <c r="K37" i="5"/>
  <c r="K29" i="5"/>
  <c r="L29" i="5"/>
  <c r="M29" i="5" s="1"/>
  <c r="L21" i="5"/>
  <c r="M21" i="5" s="1"/>
  <c r="K21" i="5"/>
  <c r="L13" i="5"/>
  <c r="M13" i="5" s="1"/>
  <c r="K13" i="5"/>
  <c r="K105" i="5"/>
  <c r="L105" i="5"/>
  <c r="M105" i="5" s="1"/>
  <c r="K73" i="5"/>
  <c r="L73" i="5"/>
  <c r="M73" i="5" s="1"/>
  <c r="K41" i="5"/>
  <c r="L41" i="5"/>
  <c r="M41" i="5" s="1"/>
  <c r="K25" i="5"/>
  <c r="L25" i="5"/>
  <c r="M25" i="5" s="1"/>
  <c r="K96" i="5"/>
  <c r="L96" i="5"/>
  <c r="M96" i="5" s="1"/>
  <c r="K108" i="5"/>
  <c r="L108" i="5"/>
  <c r="M108" i="5" s="1"/>
  <c r="K100" i="5"/>
  <c r="L100" i="5"/>
  <c r="M100" i="5" s="1"/>
  <c r="K92" i="5"/>
  <c r="L92" i="5"/>
  <c r="M92" i="5" s="1"/>
  <c r="K84" i="5"/>
  <c r="L84" i="5"/>
  <c r="M84" i="5" s="1"/>
  <c r="K76" i="5"/>
  <c r="L76" i="5"/>
  <c r="M76" i="5" s="1"/>
  <c r="K68" i="5"/>
  <c r="L68" i="5"/>
  <c r="M68" i="5" s="1"/>
  <c r="K60" i="5"/>
  <c r="L60" i="5"/>
  <c r="M60" i="5" s="1"/>
  <c r="K52" i="5"/>
  <c r="L52" i="5"/>
  <c r="M52" i="5" s="1"/>
  <c r="K44" i="5"/>
  <c r="L44" i="5"/>
  <c r="M44" i="5" s="1"/>
  <c r="K36" i="5"/>
  <c r="L36" i="5"/>
  <c r="M36" i="5" s="1"/>
  <c r="K28" i="5"/>
  <c r="L28" i="5"/>
  <c r="M28" i="5" s="1"/>
  <c r="K20" i="5"/>
  <c r="L20" i="5"/>
  <c r="M20" i="5" s="1"/>
  <c r="K12" i="5"/>
  <c r="L12" i="5"/>
  <c r="M12" i="5" s="1"/>
  <c r="L97" i="5"/>
  <c r="M97" i="5" s="1"/>
  <c r="K97" i="5"/>
  <c r="L65" i="5"/>
  <c r="M65" i="5" s="1"/>
  <c r="K65" i="5"/>
  <c r="K17" i="5"/>
  <c r="L17" i="5"/>
  <c r="M17" i="5" s="1"/>
  <c r="K64" i="5"/>
  <c r="L64" i="5"/>
  <c r="M64" i="5" s="1"/>
  <c r="L107" i="5"/>
  <c r="M107" i="5" s="1"/>
  <c r="K107" i="5"/>
  <c r="K99" i="5"/>
  <c r="L99" i="5"/>
  <c r="M99" i="5" s="1"/>
  <c r="L91" i="5"/>
  <c r="M91" i="5" s="1"/>
  <c r="K91" i="5"/>
  <c r="L83" i="5"/>
  <c r="M83" i="5" s="1"/>
  <c r="K83" i="5"/>
  <c r="L75" i="5"/>
  <c r="M75" i="5" s="1"/>
  <c r="K75" i="5"/>
  <c r="K67" i="5"/>
  <c r="L67" i="5"/>
  <c r="M67" i="5" s="1"/>
  <c r="L59" i="5"/>
  <c r="M59" i="5" s="1"/>
  <c r="K59" i="5"/>
  <c r="K51" i="5"/>
  <c r="L51" i="5"/>
  <c r="M51" i="5" s="1"/>
  <c r="L43" i="5"/>
  <c r="M43" i="5" s="1"/>
  <c r="K43" i="5"/>
  <c r="K35" i="5"/>
  <c r="L35" i="5"/>
  <c r="M35" i="5" s="1"/>
  <c r="L27" i="5"/>
  <c r="M27" i="5" s="1"/>
  <c r="K27" i="5"/>
  <c r="L19" i="5"/>
  <c r="M19" i="5" s="1"/>
  <c r="K19" i="5"/>
  <c r="L11" i="5"/>
  <c r="M11" i="5" s="1"/>
  <c r="K11" i="5"/>
  <c r="F321" i="5" l="1"/>
  <c r="H321" i="5" s="1"/>
  <c r="I321" i="5" s="1"/>
  <c r="F320" i="5"/>
  <c r="H320" i="5" s="1"/>
  <c r="I320" i="5" s="1"/>
  <c r="F319" i="5"/>
  <c r="H319" i="5" s="1"/>
  <c r="I319" i="5" s="1"/>
  <c r="F318" i="5"/>
  <c r="H318" i="5" s="1"/>
  <c r="I318" i="5" s="1"/>
  <c r="F317" i="5"/>
  <c r="H317" i="5" s="1"/>
  <c r="I317" i="5" s="1"/>
  <c r="F316" i="5"/>
  <c r="H316" i="5" s="1"/>
  <c r="I316" i="5" s="1"/>
  <c r="F315" i="5"/>
  <c r="H315" i="5" s="1"/>
  <c r="I315" i="5" s="1"/>
  <c r="F314" i="5"/>
  <c r="H314" i="5" s="1"/>
  <c r="I314" i="5" s="1"/>
  <c r="F313" i="5"/>
  <c r="H313" i="5" s="1"/>
  <c r="I313" i="5" s="1"/>
  <c r="F312" i="5"/>
  <c r="H312" i="5" s="1"/>
  <c r="I312" i="5" s="1"/>
  <c r="F311" i="5"/>
  <c r="H311" i="5" s="1"/>
  <c r="I311" i="5" s="1"/>
  <c r="F310" i="5"/>
  <c r="H310" i="5" s="1"/>
  <c r="I310" i="5" s="1"/>
  <c r="F309" i="5"/>
  <c r="H309" i="5" s="1"/>
  <c r="I309" i="5" s="1"/>
  <c r="F308" i="5"/>
  <c r="H308" i="5" s="1"/>
  <c r="I308" i="5" s="1"/>
  <c r="F307" i="5"/>
  <c r="H307" i="5" s="1"/>
  <c r="I307" i="5" s="1"/>
  <c r="F304" i="5"/>
  <c r="H304" i="5" s="1"/>
  <c r="I304" i="5" s="1"/>
  <c r="F303" i="5"/>
  <c r="H303" i="5" s="1"/>
  <c r="I303" i="5" s="1"/>
  <c r="F302" i="5"/>
  <c r="H302" i="5" s="1"/>
  <c r="I302" i="5" s="1"/>
  <c r="F301" i="5"/>
  <c r="H301" i="5" s="1"/>
  <c r="I301" i="5" s="1"/>
  <c r="F300" i="5"/>
  <c r="H300" i="5" s="1"/>
  <c r="I300" i="5" s="1"/>
  <c r="F299" i="5"/>
  <c r="H299" i="5" s="1"/>
  <c r="I299" i="5" s="1"/>
  <c r="F298" i="5"/>
  <c r="H298" i="5" s="1"/>
  <c r="I298" i="5" s="1"/>
  <c r="F297" i="5"/>
  <c r="H297" i="5" s="1"/>
  <c r="I297" i="5" s="1"/>
  <c r="F296" i="5"/>
  <c r="H296" i="5" s="1"/>
  <c r="I296" i="5" s="1"/>
  <c r="F295" i="5"/>
  <c r="H295" i="5" s="1"/>
  <c r="I295" i="5" s="1"/>
  <c r="F294" i="5"/>
  <c r="H294" i="5" s="1"/>
  <c r="I294" i="5" s="1"/>
  <c r="F293" i="5"/>
  <c r="H293" i="5" s="1"/>
  <c r="I293" i="5" s="1"/>
  <c r="F292" i="5"/>
  <c r="H292" i="5" s="1"/>
  <c r="I292" i="5" s="1"/>
  <c r="F291" i="5"/>
  <c r="H291" i="5" s="1"/>
  <c r="I291" i="5" s="1"/>
  <c r="F290" i="5"/>
  <c r="H290" i="5" s="1"/>
  <c r="I290" i="5" s="1"/>
  <c r="F289" i="5"/>
  <c r="H289" i="5" s="1"/>
  <c r="I289" i="5" s="1"/>
  <c r="F288" i="5"/>
  <c r="H288" i="5" s="1"/>
  <c r="I288" i="5" s="1"/>
  <c r="F287" i="5"/>
  <c r="H287" i="5" s="1"/>
  <c r="I287" i="5" s="1"/>
  <c r="F286" i="5"/>
  <c r="H286" i="5" s="1"/>
  <c r="I286" i="5" s="1"/>
  <c r="F285" i="5"/>
  <c r="H285" i="5" s="1"/>
  <c r="I285" i="5" s="1"/>
  <c r="F284" i="5"/>
  <c r="H284" i="5" s="1"/>
  <c r="I284" i="5" s="1"/>
  <c r="F283" i="5"/>
  <c r="H283" i="5" s="1"/>
  <c r="I283" i="5" s="1"/>
  <c r="F282" i="5"/>
  <c r="H282" i="5" s="1"/>
  <c r="I282" i="5" s="1"/>
  <c r="F281" i="5"/>
  <c r="H281" i="5" s="1"/>
  <c r="I281" i="5" s="1"/>
  <c r="F280" i="5"/>
  <c r="H280" i="5" s="1"/>
  <c r="I280" i="5" s="1"/>
  <c r="F279" i="5"/>
  <c r="H279" i="5" s="1"/>
  <c r="I279" i="5" s="1"/>
  <c r="F278" i="5"/>
  <c r="H278" i="5" s="1"/>
  <c r="I278" i="5" s="1"/>
  <c r="F277" i="5"/>
  <c r="H277" i="5" s="1"/>
  <c r="I277" i="5" s="1"/>
  <c r="F276" i="5"/>
  <c r="H276" i="5" s="1"/>
  <c r="I276" i="5" s="1"/>
  <c r="F275" i="5"/>
  <c r="H275" i="5" s="1"/>
  <c r="I275" i="5" s="1"/>
  <c r="F274" i="5"/>
  <c r="H274" i="5" s="1"/>
  <c r="I274" i="5" s="1"/>
  <c r="F273" i="5"/>
  <c r="H273" i="5" s="1"/>
  <c r="I273" i="5" s="1"/>
  <c r="F272" i="5"/>
  <c r="H272" i="5" s="1"/>
  <c r="I272" i="5" s="1"/>
  <c r="F271" i="5"/>
  <c r="H271" i="5" s="1"/>
  <c r="I271" i="5" s="1"/>
  <c r="F270" i="5"/>
  <c r="H270" i="5" s="1"/>
  <c r="I270" i="5" s="1"/>
  <c r="F269" i="5"/>
  <c r="H269" i="5" s="1"/>
  <c r="I269" i="5" s="1"/>
  <c r="F268" i="5"/>
  <c r="H268" i="5" s="1"/>
  <c r="I268" i="5" s="1"/>
  <c r="F267" i="5"/>
  <c r="H267" i="5" s="1"/>
  <c r="I267" i="5" s="1"/>
  <c r="F266" i="5"/>
  <c r="H266" i="5" s="1"/>
  <c r="I266" i="5" s="1"/>
  <c r="F265" i="5"/>
  <c r="H265" i="5" s="1"/>
  <c r="I265" i="5" s="1"/>
  <c r="F264" i="5"/>
  <c r="H264" i="5" s="1"/>
  <c r="I264" i="5" s="1"/>
  <c r="F263" i="5"/>
  <c r="H263" i="5" s="1"/>
  <c r="I263" i="5" s="1"/>
  <c r="F262" i="5"/>
  <c r="H262" i="5" s="1"/>
  <c r="I262" i="5" s="1"/>
  <c r="F261" i="5"/>
  <c r="H261" i="5" s="1"/>
  <c r="I261" i="5" s="1"/>
  <c r="F260" i="5"/>
  <c r="H260" i="5" s="1"/>
  <c r="I260" i="5" s="1"/>
  <c r="F259" i="5"/>
  <c r="H259" i="5" s="1"/>
  <c r="I259" i="5" s="1"/>
  <c r="F258" i="5"/>
  <c r="H258" i="5" s="1"/>
  <c r="I258" i="5" s="1"/>
  <c r="F257" i="5"/>
  <c r="H257" i="5" s="1"/>
  <c r="I257" i="5" s="1"/>
  <c r="F256" i="5"/>
  <c r="H256" i="5" s="1"/>
  <c r="I256" i="5" s="1"/>
  <c r="F255" i="5"/>
  <c r="H255" i="5" s="1"/>
  <c r="I255" i="5" s="1"/>
  <c r="F254" i="5"/>
  <c r="H254" i="5" s="1"/>
  <c r="I254" i="5" s="1"/>
  <c r="F253" i="5"/>
  <c r="H253" i="5" s="1"/>
  <c r="I253" i="5" s="1"/>
  <c r="F252" i="5"/>
  <c r="H252" i="5" s="1"/>
  <c r="I252" i="5" s="1"/>
  <c r="F251" i="5"/>
  <c r="H251" i="5" s="1"/>
  <c r="I251" i="5" s="1"/>
  <c r="F250" i="5"/>
  <c r="H250" i="5" s="1"/>
  <c r="I250" i="5" s="1"/>
  <c r="F249" i="5"/>
  <c r="H249" i="5" s="1"/>
  <c r="I249" i="5" s="1"/>
  <c r="F248" i="5"/>
  <c r="H248" i="5" s="1"/>
  <c r="I248" i="5" s="1"/>
  <c r="F247" i="5"/>
  <c r="H247" i="5" s="1"/>
  <c r="I247" i="5" s="1"/>
  <c r="F246" i="5"/>
  <c r="H246" i="5" s="1"/>
  <c r="I246" i="5" s="1"/>
  <c r="F245" i="5"/>
  <c r="H245" i="5" s="1"/>
  <c r="I245" i="5" s="1"/>
  <c r="F244" i="5"/>
  <c r="H244" i="5" s="1"/>
  <c r="I244" i="5" s="1"/>
  <c r="F243" i="5"/>
  <c r="H243" i="5" s="1"/>
  <c r="I243" i="5" s="1"/>
  <c r="F242" i="5"/>
  <c r="H242" i="5" s="1"/>
  <c r="I242" i="5" s="1"/>
  <c r="F241" i="5"/>
  <c r="H241" i="5" s="1"/>
  <c r="F240" i="5"/>
  <c r="H240" i="5" s="1"/>
  <c r="F239" i="5"/>
  <c r="H239" i="5" s="1"/>
  <c r="I239" i="5" s="1"/>
  <c r="F238" i="5"/>
  <c r="H238" i="5" s="1"/>
  <c r="I238" i="5" s="1"/>
  <c r="F237" i="5"/>
  <c r="H237" i="5" s="1"/>
  <c r="I237" i="5" s="1"/>
  <c r="F236" i="5"/>
  <c r="H236" i="5" s="1"/>
  <c r="I236" i="5" s="1"/>
  <c r="F235" i="5"/>
  <c r="H235" i="5" s="1"/>
  <c r="I235" i="5" s="1"/>
  <c r="F234" i="5"/>
  <c r="H234" i="5" s="1"/>
  <c r="I234" i="5" s="1"/>
  <c r="F233" i="5"/>
  <c r="H233" i="5" s="1"/>
  <c r="I233" i="5" s="1"/>
  <c r="F232" i="5"/>
  <c r="H232" i="5" s="1"/>
  <c r="I232" i="5" s="1"/>
  <c r="F231" i="5"/>
  <c r="H231" i="5" s="1"/>
  <c r="I231" i="5" s="1"/>
  <c r="F230" i="5"/>
  <c r="H230" i="5" s="1"/>
  <c r="I230" i="5" s="1"/>
  <c r="F229" i="5"/>
  <c r="H229" i="5" s="1"/>
  <c r="I229" i="5" s="1"/>
  <c r="F228" i="5"/>
  <c r="H228" i="5" s="1"/>
  <c r="I228" i="5" s="1"/>
  <c r="F227" i="5"/>
  <c r="H227" i="5" s="1"/>
  <c r="I227" i="5" s="1"/>
  <c r="F226" i="5"/>
  <c r="H226" i="5" s="1"/>
  <c r="I226" i="5" s="1"/>
  <c r="F225" i="5"/>
  <c r="H225" i="5" s="1"/>
  <c r="I225" i="5" s="1"/>
  <c r="F224" i="5"/>
  <c r="H224" i="5" s="1"/>
  <c r="I224" i="5" s="1"/>
  <c r="F223" i="5"/>
  <c r="H223" i="5" s="1"/>
  <c r="I223" i="5" s="1"/>
  <c r="F222" i="5"/>
  <c r="H222" i="5" s="1"/>
  <c r="I222" i="5" s="1"/>
  <c r="F221" i="5"/>
  <c r="H221" i="5" s="1"/>
  <c r="I221" i="5" s="1"/>
  <c r="F220" i="5"/>
  <c r="H220" i="5" s="1"/>
  <c r="I220" i="5" s="1"/>
  <c r="F219" i="5"/>
  <c r="H219" i="5" s="1"/>
  <c r="I219" i="5" s="1"/>
  <c r="F218" i="5"/>
  <c r="H218" i="5" s="1"/>
  <c r="I218" i="5" s="1"/>
  <c r="F217" i="5"/>
  <c r="H217" i="5" s="1"/>
  <c r="I217" i="5" s="1"/>
  <c r="F216" i="5"/>
  <c r="H216" i="5" s="1"/>
  <c r="I216" i="5" s="1"/>
  <c r="F215" i="5"/>
  <c r="H215" i="5" s="1"/>
  <c r="I215" i="5" s="1"/>
  <c r="F214" i="5"/>
  <c r="H214" i="5" s="1"/>
  <c r="I214" i="5" s="1"/>
  <c r="F213" i="5"/>
  <c r="H213" i="5" s="1"/>
  <c r="I213" i="5" s="1"/>
  <c r="F212" i="5"/>
  <c r="H212" i="5" s="1"/>
  <c r="I212" i="5" s="1"/>
  <c r="F211" i="5"/>
  <c r="H211" i="5" s="1"/>
  <c r="I211" i="5" s="1"/>
  <c r="F210" i="5"/>
  <c r="H210" i="5" s="1"/>
  <c r="I210" i="5" s="1"/>
  <c r="F209" i="5"/>
  <c r="H209" i="5" s="1"/>
  <c r="I209" i="5" s="1"/>
  <c r="F208" i="5"/>
  <c r="H208" i="5" s="1"/>
  <c r="I208" i="5" s="1"/>
  <c r="F207" i="5"/>
  <c r="H207" i="5" s="1"/>
  <c r="I207" i="5" s="1"/>
  <c r="F206" i="5"/>
  <c r="H206" i="5" s="1"/>
  <c r="I206" i="5" s="1"/>
  <c r="F205" i="5"/>
  <c r="H205" i="5" s="1"/>
  <c r="I205" i="5" s="1"/>
  <c r="F204" i="5"/>
  <c r="H204" i="5" s="1"/>
  <c r="I204" i="5" s="1"/>
  <c r="F203" i="5"/>
  <c r="H203" i="5" s="1"/>
  <c r="I203" i="5" s="1"/>
  <c r="F202" i="5"/>
  <c r="H202" i="5" s="1"/>
  <c r="I202" i="5" s="1"/>
  <c r="F201" i="5"/>
  <c r="H201" i="5" s="1"/>
  <c r="I201" i="5" s="1"/>
  <c r="F200" i="5"/>
  <c r="H200" i="5" s="1"/>
  <c r="I200" i="5" s="1"/>
  <c r="F199" i="5"/>
  <c r="H199" i="5" s="1"/>
  <c r="I199" i="5" s="1"/>
  <c r="F198" i="5"/>
  <c r="H198" i="5" s="1"/>
  <c r="I198" i="5" s="1"/>
  <c r="F197" i="5"/>
  <c r="H197" i="5" s="1"/>
  <c r="I197" i="5" s="1"/>
  <c r="F196" i="5"/>
  <c r="H196" i="5" s="1"/>
  <c r="I196" i="5" s="1"/>
  <c r="F195" i="5"/>
  <c r="H195" i="5" s="1"/>
  <c r="I195" i="5" s="1"/>
  <c r="F194" i="5"/>
  <c r="H194" i="5" s="1"/>
  <c r="I194" i="5" s="1"/>
  <c r="F193" i="5"/>
  <c r="H193" i="5" s="1"/>
  <c r="I193" i="5" s="1"/>
  <c r="F192" i="5"/>
  <c r="H192" i="5" s="1"/>
  <c r="I192" i="5" s="1"/>
  <c r="F191" i="5"/>
  <c r="H191" i="5" s="1"/>
  <c r="I191" i="5" s="1"/>
  <c r="F190" i="5"/>
  <c r="H190" i="5" s="1"/>
  <c r="I190" i="5" s="1"/>
  <c r="F189" i="5"/>
  <c r="H189" i="5" s="1"/>
  <c r="I189" i="5" s="1"/>
  <c r="F188" i="5"/>
  <c r="H188" i="5" s="1"/>
  <c r="I188" i="5" s="1"/>
  <c r="F187" i="5"/>
  <c r="H187" i="5" s="1"/>
  <c r="I187" i="5" s="1"/>
  <c r="F186" i="5"/>
  <c r="H186" i="5" s="1"/>
  <c r="I186" i="5" s="1"/>
  <c r="F185" i="5"/>
  <c r="H185" i="5" s="1"/>
  <c r="I185" i="5" s="1"/>
  <c r="F184" i="5"/>
  <c r="H184" i="5" s="1"/>
  <c r="I184" i="5" s="1"/>
  <c r="F183" i="5"/>
  <c r="H183" i="5" s="1"/>
  <c r="I183" i="5" s="1"/>
  <c r="F182" i="5"/>
  <c r="H182" i="5" s="1"/>
  <c r="I182" i="5" s="1"/>
  <c r="F181" i="5"/>
  <c r="H181" i="5" s="1"/>
  <c r="I181" i="5" s="1"/>
  <c r="F180" i="5"/>
  <c r="H180" i="5" s="1"/>
  <c r="I180" i="5" s="1"/>
  <c r="F179" i="5"/>
  <c r="H179" i="5" s="1"/>
  <c r="I179" i="5" s="1"/>
  <c r="F178" i="5"/>
  <c r="H178" i="5" s="1"/>
  <c r="I178" i="5" s="1"/>
  <c r="F177" i="5"/>
  <c r="H177" i="5" s="1"/>
  <c r="I177" i="5" s="1"/>
  <c r="F176" i="5"/>
  <c r="H176" i="5" s="1"/>
  <c r="I176" i="5" s="1"/>
  <c r="F175" i="5"/>
  <c r="H175" i="5" s="1"/>
  <c r="I175" i="5" s="1"/>
  <c r="F174" i="5"/>
  <c r="H174" i="5" s="1"/>
  <c r="I174" i="5" s="1"/>
  <c r="F173" i="5"/>
  <c r="H173" i="5" s="1"/>
  <c r="I173" i="5" s="1"/>
  <c r="F172" i="5"/>
  <c r="H172" i="5" s="1"/>
  <c r="I172" i="5" s="1"/>
  <c r="F171" i="5"/>
  <c r="H171" i="5" s="1"/>
  <c r="I171" i="5" s="1"/>
  <c r="F170" i="5"/>
  <c r="H170" i="5" s="1"/>
  <c r="I170" i="5" s="1"/>
  <c r="F169" i="5"/>
  <c r="H169" i="5" s="1"/>
  <c r="I169" i="5" s="1"/>
  <c r="F168" i="5"/>
  <c r="H168" i="5" s="1"/>
  <c r="I168" i="5" s="1"/>
  <c r="F167" i="5"/>
  <c r="H167" i="5" s="1"/>
  <c r="I167" i="5" s="1"/>
  <c r="F166" i="5"/>
  <c r="H166" i="5" s="1"/>
  <c r="I166" i="5" s="1"/>
  <c r="F165" i="5"/>
  <c r="H165" i="5" s="1"/>
  <c r="I165" i="5" s="1"/>
  <c r="F164" i="5"/>
  <c r="H164" i="5" s="1"/>
  <c r="I164" i="5" s="1"/>
  <c r="F163" i="5"/>
  <c r="H163" i="5" s="1"/>
  <c r="I163" i="5" s="1"/>
  <c r="F162" i="5"/>
  <c r="H162" i="5" s="1"/>
  <c r="I162" i="5" s="1"/>
  <c r="F161" i="5"/>
  <c r="H161" i="5" s="1"/>
  <c r="I161" i="5" s="1"/>
  <c r="F160" i="5"/>
  <c r="H160" i="5" s="1"/>
  <c r="I160" i="5" s="1"/>
  <c r="F159" i="5"/>
  <c r="H159" i="5" s="1"/>
  <c r="I159" i="5" s="1"/>
  <c r="F158" i="5"/>
  <c r="H158" i="5" s="1"/>
  <c r="I158" i="5" s="1"/>
  <c r="F157" i="5"/>
  <c r="H157" i="5" s="1"/>
  <c r="I157" i="5" s="1"/>
  <c r="F156" i="5"/>
  <c r="H156" i="5" s="1"/>
  <c r="I156" i="5" s="1"/>
  <c r="F155" i="5"/>
  <c r="H155" i="5" s="1"/>
  <c r="I155" i="5" s="1"/>
  <c r="F154" i="5"/>
  <c r="H154" i="5" s="1"/>
  <c r="I154" i="5" s="1"/>
  <c r="F153" i="5"/>
  <c r="H153" i="5" s="1"/>
  <c r="I153" i="5" s="1"/>
  <c r="F152" i="5"/>
  <c r="H152" i="5" s="1"/>
  <c r="I152" i="5" s="1"/>
  <c r="F151" i="5"/>
  <c r="H151" i="5" s="1"/>
  <c r="I151" i="5" s="1"/>
  <c r="F150" i="5"/>
  <c r="H150" i="5" s="1"/>
  <c r="I150" i="5" s="1"/>
  <c r="F149" i="5"/>
  <c r="H149" i="5" s="1"/>
  <c r="I149" i="5" s="1"/>
  <c r="F148" i="5"/>
  <c r="H148" i="5" s="1"/>
  <c r="I148" i="5" s="1"/>
  <c r="F147" i="5"/>
  <c r="H147" i="5" s="1"/>
  <c r="I147" i="5" s="1"/>
  <c r="F146" i="5"/>
  <c r="H146" i="5" s="1"/>
  <c r="I146" i="5" s="1"/>
  <c r="F145" i="5"/>
  <c r="H145" i="5" s="1"/>
  <c r="I145" i="5" s="1"/>
  <c r="F144" i="5"/>
  <c r="H144" i="5" s="1"/>
  <c r="I144" i="5" s="1"/>
  <c r="F143" i="5"/>
  <c r="H143" i="5" s="1"/>
  <c r="I143" i="5" s="1"/>
  <c r="F142" i="5"/>
  <c r="H142" i="5" s="1"/>
  <c r="I142" i="5" s="1"/>
  <c r="F141" i="5"/>
  <c r="H141" i="5" s="1"/>
  <c r="I141" i="5" s="1"/>
  <c r="F140" i="5"/>
  <c r="H140" i="5" s="1"/>
  <c r="I140" i="5" s="1"/>
  <c r="F139" i="5"/>
  <c r="H139" i="5" s="1"/>
  <c r="I139" i="5" s="1"/>
  <c r="F138" i="5"/>
  <c r="H138" i="5" s="1"/>
  <c r="I138" i="5" s="1"/>
  <c r="F137" i="5"/>
  <c r="H137" i="5" s="1"/>
  <c r="I137" i="5" s="1"/>
  <c r="F136" i="5"/>
  <c r="H136" i="5" s="1"/>
  <c r="I136" i="5" s="1"/>
  <c r="F135" i="5"/>
  <c r="H135" i="5" s="1"/>
  <c r="I135" i="5" s="1"/>
  <c r="F134" i="5"/>
  <c r="H134" i="5" s="1"/>
  <c r="I134" i="5" s="1"/>
  <c r="F133" i="5"/>
  <c r="H133" i="5" s="1"/>
  <c r="I133" i="5" s="1"/>
  <c r="F132" i="5"/>
  <c r="H132" i="5" s="1"/>
  <c r="I132" i="5" s="1"/>
  <c r="F131" i="5"/>
  <c r="H131" i="5" s="1"/>
  <c r="I131" i="5" s="1"/>
  <c r="F130" i="5"/>
  <c r="H130" i="5" s="1"/>
  <c r="I130" i="5" s="1"/>
  <c r="F129" i="5"/>
  <c r="H129" i="5" s="1"/>
  <c r="I129" i="5" s="1"/>
  <c r="F128" i="5"/>
  <c r="H128" i="5" s="1"/>
  <c r="I128" i="5" s="1"/>
  <c r="F127" i="5"/>
  <c r="H127" i="5" s="1"/>
  <c r="I127" i="5" s="1"/>
  <c r="F126" i="5"/>
  <c r="H126" i="5" s="1"/>
  <c r="I126" i="5" s="1"/>
  <c r="F125" i="5"/>
  <c r="H125" i="5" s="1"/>
  <c r="I125" i="5" s="1"/>
  <c r="F124" i="5"/>
  <c r="H124" i="5" s="1"/>
  <c r="I124" i="5" s="1"/>
  <c r="F123" i="5"/>
  <c r="H123" i="5" s="1"/>
  <c r="I123" i="5" s="1"/>
  <c r="F122" i="5"/>
  <c r="H122" i="5" s="1"/>
  <c r="I122" i="5" s="1"/>
  <c r="F121" i="5"/>
  <c r="H121" i="5" s="1"/>
  <c r="I121" i="5" s="1"/>
  <c r="F120" i="5"/>
  <c r="H120" i="5" s="1"/>
  <c r="I120" i="5" s="1"/>
  <c r="F119" i="5"/>
  <c r="H119" i="5" s="1"/>
  <c r="I119" i="5" s="1"/>
  <c r="F118" i="5"/>
  <c r="H118" i="5" s="1"/>
  <c r="I118" i="5" s="1"/>
  <c r="F117" i="5"/>
  <c r="H117" i="5" s="1"/>
  <c r="I117" i="5" s="1"/>
  <c r="F116" i="5"/>
  <c r="H116" i="5" s="1"/>
  <c r="I116" i="5" s="1"/>
  <c r="F115" i="5"/>
  <c r="H115" i="5" s="1"/>
  <c r="I115" i="5" s="1"/>
  <c r="F114" i="5"/>
  <c r="H114" i="5" s="1"/>
  <c r="I114" i="5" s="1"/>
  <c r="F113" i="5"/>
  <c r="H113" i="5" s="1"/>
  <c r="I113" i="5" s="1"/>
  <c r="F112" i="5"/>
  <c r="H112" i="5" s="1"/>
  <c r="I112" i="5" s="1"/>
  <c r="F111" i="5"/>
  <c r="H111" i="5" s="1"/>
  <c r="I111" i="5" s="1"/>
  <c r="F110" i="5"/>
  <c r="H110" i="5" s="1"/>
  <c r="I110" i="5" s="1"/>
  <c r="K228" i="5" l="1"/>
  <c r="L228" i="5"/>
  <c r="M228" i="5" s="1"/>
  <c r="K125" i="5"/>
  <c r="L125" i="5"/>
  <c r="M125" i="5" s="1"/>
  <c r="L141" i="5"/>
  <c r="M141" i="5" s="1"/>
  <c r="K141" i="5"/>
  <c r="K173" i="5"/>
  <c r="L173" i="5"/>
  <c r="M173" i="5" s="1"/>
  <c r="L261" i="5"/>
  <c r="M261" i="5" s="1"/>
  <c r="K261" i="5"/>
  <c r="K112" i="5"/>
  <c r="L112" i="5"/>
  <c r="M112" i="5" s="1"/>
  <c r="K128" i="5"/>
  <c r="L128" i="5"/>
  <c r="M128" i="5" s="1"/>
  <c r="K115" i="5"/>
  <c r="L115" i="5"/>
  <c r="M115" i="5" s="1"/>
  <c r="L123" i="5"/>
  <c r="M123" i="5" s="1"/>
  <c r="K123" i="5"/>
  <c r="L131" i="5"/>
  <c r="M131" i="5" s="1"/>
  <c r="K131" i="5"/>
  <c r="L139" i="5"/>
  <c r="M139" i="5" s="1"/>
  <c r="K139" i="5"/>
  <c r="L147" i="5"/>
  <c r="M147" i="5" s="1"/>
  <c r="K147" i="5"/>
  <c r="L155" i="5"/>
  <c r="M155" i="5" s="1"/>
  <c r="K155" i="5"/>
  <c r="K163" i="5"/>
  <c r="L163" i="5"/>
  <c r="M163" i="5" s="1"/>
  <c r="L171" i="5"/>
  <c r="M171" i="5" s="1"/>
  <c r="K171" i="5"/>
  <c r="L179" i="5"/>
  <c r="M179" i="5" s="1"/>
  <c r="K179" i="5"/>
  <c r="K187" i="5"/>
  <c r="L187" i="5"/>
  <c r="M187" i="5" s="1"/>
  <c r="K195" i="5"/>
  <c r="L195" i="5"/>
  <c r="M195" i="5" s="1"/>
  <c r="L203" i="5"/>
  <c r="M203" i="5" s="1"/>
  <c r="K203" i="5"/>
  <c r="L211" i="5"/>
  <c r="M211" i="5" s="1"/>
  <c r="K211" i="5"/>
  <c r="L219" i="5"/>
  <c r="M219" i="5" s="1"/>
  <c r="K219" i="5"/>
  <c r="K227" i="5"/>
  <c r="L227" i="5"/>
  <c r="M227" i="5" s="1"/>
  <c r="L235" i="5"/>
  <c r="M235" i="5" s="1"/>
  <c r="K235" i="5"/>
  <c r="K243" i="5"/>
  <c r="L243" i="5"/>
  <c r="M243" i="5" s="1"/>
  <c r="K251" i="5"/>
  <c r="L251" i="5"/>
  <c r="M251" i="5" s="1"/>
  <c r="L259" i="5"/>
  <c r="M259" i="5" s="1"/>
  <c r="K259" i="5"/>
  <c r="L267" i="5"/>
  <c r="M267" i="5" s="1"/>
  <c r="K267" i="5"/>
  <c r="K275" i="5"/>
  <c r="L275" i="5"/>
  <c r="M275" i="5" s="1"/>
  <c r="L283" i="5"/>
  <c r="M283" i="5" s="1"/>
  <c r="K283" i="5"/>
  <c r="K291" i="5"/>
  <c r="L291" i="5"/>
  <c r="M291" i="5" s="1"/>
  <c r="L299" i="5"/>
  <c r="M299" i="5" s="1"/>
  <c r="K299" i="5"/>
  <c r="L309" i="5"/>
  <c r="M309" i="5" s="1"/>
  <c r="K309" i="5"/>
  <c r="K317" i="5"/>
  <c r="L317" i="5"/>
  <c r="M317" i="5" s="1"/>
  <c r="K140" i="5"/>
  <c r="L140" i="5"/>
  <c r="M140" i="5" s="1"/>
  <c r="K284" i="5"/>
  <c r="L284" i="5"/>
  <c r="M284" i="5" s="1"/>
  <c r="L181" i="5"/>
  <c r="M181" i="5" s="1"/>
  <c r="K181" i="5"/>
  <c r="L197" i="5"/>
  <c r="M197" i="5" s="1"/>
  <c r="K197" i="5"/>
  <c r="K213" i="5"/>
  <c r="L213" i="5"/>
  <c r="M213" i="5" s="1"/>
  <c r="L229" i="5"/>
  <c r="M229" i="5" s="1"/>
  <c r="K229" i="5"/>
  <c r="L269" i="5"/>
  <c r="M269" i="5" s="1"/>
  <c r="K269" i="5"/>
  <c r="K285" i="5"/>
  <c r="L285" i="5"/>
  <c r="M285" i="5" s="1"/>
  <c r="K301" i="5"/>
  <c r="L301" i="5"/>
  <c r="M301" i="5" s="1"/>
  <c r="K319" i="5"/>
  <c r="L319" i="5"/>
  <c r="M319" i="5" s="1"/>
  <c r="K110" i="5"/>
  <c r="L110" i="5"/>
  <c r="M110" i="5" s="1"/>
  <c r="L118" i="5"/>
  <c r="M118" i="5" s="1"/>
  <c r="K118" i="5"/>
  <c r="K126" i="5"/>
  <c r="L126" i="5"/>
  <c r="M126" i="5" s="1"/>
  <c r="K134" i="5"/>
  <c r="L134" i="5"/>
  <c r="M134" i="5" s="1"/>
  <c r="K142" i="5"/>
  <c r="L142" i="5"/>
  <c r="M142" i="5" s="1"/>
  <c r="L150" i="5"/>
  <c r="M150" i="5" s="1"/>
  <c r="K150" i="5"/>
  <c r="K158" i="5"/>
  <c r="L158" i="5"/>
  <c r="M158" i="5" s="1"/>
  <c r="K166" i="5"/>
  <c r="L166" i="5"/>
  <c r="M166" i="5" s="1"/>
  <c r="K174" i="5"/>
  <c r="L174" i="5"/>
  <c r="M174" i="5" s="1"/>
  <c r="L182" i="5"/>
  <c r="M182" i="5" s="1"/>
  <c r="K182" i="5"/>
  <c r="K190" i="5"/>
  <c r="L190" i="5"/>
  <c r="M190" i="5" s="1"/>
  <c r="K198" i="5"/>
  <c r="L198" i="5"/>
  <c r="M198" i="5" s="1"/>
  <c r="K206" i="5"/>
  <c r="L206" i="5"/>
  <c r="M206" i="5" s="1"/>
  <c r="L214" i="5"/>
  <c r="M214" i="5" s="1"/>
  <c r="K214" i="5"/>
  <c r="K222" i="5"/>
  <c r="L222" i="5"/>
  <c r="M222" i="5" s="1"/>
  <c r="K230" i="5"/>
  <c r="L230" i="5"/>
  <c r="M230" i="5" s="1"/>
  <c r="K238" i="5"/>
  <c r="L238" i="5"/>
  <c r="M238" i="5" s="1"/>
  <c r="L246" i="5"/>
  <c r="M246" i="5" s="1"/>
  <c r="K246" i="5"/>
  <c r="K254" i="5"/>
  <c r="L254" i="5"/>
  <c r="M254" i="5" s="1"/>
  <c r="K262" i="5"/>
  <c r="L262" i="5"/>
  <c r="M262" i="5" s="1"/>
  <c r="K270" i="5"/>
  <c r="L270" i="5"/>
  <c r="M270" i="5" s="1"/>
  <c r="L278" i="5"/>
  <c r="M278" i="5" s="1"/>
  <c r="K278" i="5"/>
  <c r="K286" i="5"/>
  <c r="L286" i="5"/>
  <c r="M286" i="5" s="1"/>
  <c r="K294" i="5"/>
  <c r="L294" i="5"/>
  <c r="M294" i="5" s="1"/>
  <c r="K302" i="5"/>
  <c r="L302" i="5"/>
  <c r="M302" i="5" s="1"/>
  <c r="K312" i="5"/>
  <c r="L312" i="5"/>
  <c r="M312" i="5" s="1"/>
  <c r="K320" i="5"/>
  <c r="L320" i="5"/>
  <c r="M320" i="5" s="1"/>
  <c r="K148" i="5"/>
  <c r="L148" i="5"/>
  <c r="M148" i="5" s="1"/>
  <c r="K196" i="5"/>
  <c r="L196" i="5"/>
  <c r="M196" i="5" s="1"/>
  <c r="K236" i="5"/>
  <c r="L236" i="5"/>
  <c r="M236" i="5" s="1"/>
  <c r="K260" i="5"/>
  <c r="L260" i="5"/>
  <c r="M260" i="5" s="1"/>
  <c r="K268" i="5"/>
  <c r="L268" i="5"/>
  <c r="M268" i="5" s="1"/>
  <c r="K292" i="5"/>
  <c r="L292" i="5"/>
  <c r="M292" i="5" s="1"/>
  <c r="L117" i="5"/>
  <c r="M117" i="5" s="1"/>
  <c r="K117" i="5"/>
  <c r="L133" i="5"/>
  <c r="M133" i="5" s="1"/>
  <c r="K133" i="5"/>
  <c r="L165" i="5"/>
  <c r="M165" i="5" s="1"/>
  <c r="K165" i="5"/>
  <c r="L189" i="5"/>
  <c r="M189" i="5" s="1"/>
  <c r="K189" i="5"/>
  <c r="K205" i="5"/>
  <c r="L205" i="5"/>
  <c r="M205" i="5" s="1"/>
  <c r="L221" i="5"/>
  <c r="M221" i="5" s="1"/>
  <c r="K221" i="5"/>
  <c r="K237" i="5"/>
  <c r="L237" i="5"/>
  <c r="M237" i="5" s="1"/>
  <c r="L277" i="5"/>
  <c r="M277" i="5" s="1"/>
  <c r="K277" i="5"/>
  <c r="L293" i="5"/>
  <c r="M293" i="5" s="1"/>
  <c r="K293" i="5"/>
  <c r="L311" i="5"/>
  <c r="M311" i="5" s="1"/>
  <c r="K311" i="5"/>
  <c r="L111" i="5"/>
  <c r="M111" i="5" s="1"/>
  <c r="K111" i="5"/>
  <c r="L119" i="5"/>
  <c r="M119" i="5" s="1"/>
  <c r="K119" i="5"/>
  <c r="K127" i="5"/>
  <c r="L127" i="5"/>
  <c r="M127" i="5" s="1"/>
  <c r="K135" i="5"/>
  <c r="L135" i="5"/>
  <c r="M135" i="5" s="1"/>
  <c r="L143" i="5"/>
  <c r="M143" i="5" s="1"/>
  <c r="K143" i="5"/>
  <c r="L151" i="5"/>
  <c r="M151" i="5" s="1"/>
  <c r="K151" i="5"/>
  <c r="K159" i="5"/>
  <c r="L159" i="5"/>
  <c r="M159" i="5" s="1"/>
  <c r="K167" i="5"/>
  <c r="L167" i="5"/>
  <c r="M167" i="5" s="1"/>
  <c r="L175" i="5"/>
  <c r="M175" i="5" s="1"/>
  <c r="K175" i="5"/>
  <c r="L183" i="5"/>
  <c r="M183" i="5" s="1"/>
  <c r="K183" i="5"/>
  <c r="K191" i="5"/>
  <c r="L191" i="5"/>
  <c r="M191" i="5" s="1"/>
  <c r="L199" i="5"/>
  <c r="M199" i="5" s="1"/>
  <c r="K199" i="5"/>
  <c r="L207" i="5"/>
  <c r="M207" i="5" s="1"/>
  <c r="K207" i="5"/>
  <c r="L215" i="5"/>
  <c r="M215" i="5" s="1"/>
  <c r="K215" i="5"/>
  <c r="K223" i="5"/>
  <c r="L223" i="5"/>
  <c r="M223" i="5" s="1"/>
  <c r="L231" i="5"/>
  <c r="M231" i="5" s="1"/>
  <c r="K231" i="5"/>
  <c r="L239" i="5"/>
  <c r="M239" i="5" s="1"/>
  <c r="K239" i="5"/>
  <c r="K247" i="5"/>
  <c r="L247" i="5"/>
  <c r="M247" i="5" s="1"/>
  <c r="K255" i="5"/>
  <c r="L255" i="5"/>
  <c r="M255" i="5" s="1"/>
  <c r="L263" i="5"/>
  <c r="M263" i="5" s="1"/>
  <c r="K263" i="5"/>
  <c r="L271" i="5"/>
  <c r="M271" i="5" s="1"/>
  <c r="K271" i="5"/>
  <c r="K279" i="5"/>
  <c r="L279" i="5"/>
  <c r="M279" i="5" s="1"/>
  <c r="L287" i="5"/>
  <c r="M287" i="5" s="1"/>
  <c r="K287" i="5"/>
  <c r="L295" i="5"/>
  <c r="M295" i="5" s="1"/>
  <c r="K295" i="5"/>
  <c r="L303" i="5"/>
  <c r="M303" i="5" s="1"/>
  <c r="K303" i="5"/>
  <c r="K313" i="5"/>
  <c r="L313" i="5"/>
  <c r="M313" i="5" s="1"/>
  <c r="L321" i="5"/>
  <c r="M321" i="5" s="1"/>
  <c r="K321" i="5"/>
  <c r="K116" i="5"/>
  <c r="L116" i="5"/>
  <c r="M116" i="5" s="1"/>
  <c r="K156" i="5"/>
  <c r="L156" i="5"/>
  <c r="M156" i="5" s="1"/>
  <c r="K188" i="5"/>
  <c r="L188" i="5"/>
  <c r="M188" i="5" s="1"/>
  <c r="K212" i="5"/>
  <c r="L212" i="5"/>
  <c r="M212" i="5" s="1"/>
  <c r="K252" i="5"/>
  <c r="L252" i="5"/>
  <c r="M252" i="5" s="1"/>
  <c r="K300" i="5"/>
  <c r="L300" i="5"/>
  <c r="M300" i="5" s="1"/>
  <c r="K144" i="5"/>
  <c r="L144" i="5"/>
  <c r="M144" i="5" s="1"/>
  <c r="K152" i="5"/>
  <c r="L152" i="5"/>
  <c r="M152" i="5" s="1"/>
  <c r="K160" i="5"/>
  <c r="L160" i="5"/>
  <c r="M160" i="5" s="1"/>
  <c r="K168" i="5"/>
  <c r="L168" i="5"/>
  <c r="M168" i="5" s="1"/>
  <c r="K176" i="5"/>
  <c r="L176" i="5"/>
  <c r="M176" i="5" s="1"/>
  <c r="K184" i="5"/>
  <c r="L184" i="5"/>
  <c r="M184" i="5" s="1"/>
  <c r="K192" i="5"/>
  <c r="L192" i="5"/>
  <c r="M192" i="5" s="1"/>
  <c r="K200" i="5"/>
  <c r="L200" i="5"/>
  <c r="M200" i="5" s="1"/>
  <c r="K208" i="5"/>
  <c r="L208" i="5"/>
  <c r="M208" i="5" s="1"/>
  <c r="K216" i="5"/>
  <c r="L216" i="5"/>
  <c r="M216" i="5" s="1"/>
  <c r="K224" i="5"/>
  <c r="L224" i="5"/>
  <c r="M224" i="5" s="1"/>
  <c r="K232" i="5"/>
  <c r="L232" i="5"/>
  <c r="M232" i="5" s="1"/>
  <c r="K248" i="5"/>
  <c r="L248" i="5"/>
  <c r="M248" i="5" s="1"/>
  <c r="K256" i="5"/>
  <c r="L256" i="5"/>
  <c r="M256" i="5" s="1"/>
  <c r="K264" i="5"/>
  <c r="L264" i="5"/>
  <c r="M264" i="5" s="1"/>
  <c r="K272" i="5"/>
  <c r="L272" i="5"/>
  <c r="M272" i="5" s="1"/>
  <c r="K280" i="5"/>
  <c r="L280" i="5"/>
  <c r="M280" i="5" s="1"/>
  <c r="K288" i="5"/>
  <c r="L288" i="5"/>
  <c r="M288" i="5" s="1"/>
  <c r="K296" i="5"/>
  <c r="L296" i="5"/>
  <c r="M296" i="5" s="1"/>
  <c r="L304" i="5"/>
  <c r="M304" i="5" s="1"/>
  <c r="K304" i="5"/>
  <c r="L314" i="5"/>
  <c r="M314" i="5" s="1"/>
  <c r="K314" i="5"/>
  <c r="K132" i="5"/>
  <c r="L132" i="5"/>
  <c r="M132" i="5" s="1"/>
  <c r="K172" i="5"/>
  <c r="L172" i="5"/>
  <c r="M172" i="5" s="1"/>
  <c r="K220" i="5"/>
  <c r="L220" i="5"/>
  <c r="M220" i="5" s="1"/>
  <c r="L310" i="5"/>
  <c r="M310" i="5" s="1"/>
  <c r="K310" i="5"/>
  <c r="L157" i="5"/>
  <c r="M157" i="5" s="1"/>
  <c r="K157" i="5"/>
  <c r="K253" i="5"/>
  <c r="L253" i="5"/>
  <c r="M253" i="5" s="1"/>
  <c r="K136" i="5"/>
  <c r="L136" i="5"/>
  <c r="M136" i="5" s="1"/>
  <c r="K113" i="5"/>
  <c r="L113" i="5"/>
  <c r="M113" i="5" s="1"/>
  <c r="K121" i="5"/>
  <c r="L121" i="5"/>
  <c r="M121" i="5" s="1"/>
  <c r="L129" i="5"/>
  <c r="M129" i="5" s="1"/>
  <c r="K129" i="5"/>
  <c r="K137" i="5"/>
  <c r="L137" i="5"/>
  <c r="M137" i="5" s="1"/>
  <c r="K145" i="5"/>
  <c r="L145" i="5"/>
  <c r="M145" i="5" s="1"/>
  <c r="K153" i="5"/>
  <c r="L153" i="5"/>
  <c r="M153" i="5" s="1"/>
  <c r="L161" i="5"/>
  <c r="M161" i="5" s="1"/>
  <c r="K161" i="5"/>
  <c r="K169" i="5"/>
  <c r="L169" i="5"/>
  <c r="M169" i="5" s="1"/>
  <c r="K177" i="5"/>
  <c r="L177" i="5"/>
  <c r="M177" i="5" s="1"/>
  <c r="K185" i="5"/>
  <c r="L185" i="5"/>
  <c r="M185" i="5" s="1"/>
  <c r="L193" i="5"/>
  <c r="M193" i="5" s="1"/>
  <c r="K193" i="5"/>
  <c r="K201" i="5"/>
  <c r="L201" i="5"/>
  <c r="M201" i="5" s="1"/>
  <c r="K209" i="5"/>
  <c r="L209" i="5"/>
  <c r="M209" i="5" s="1"/>
  <c r="K217" i="5"/>
  <c r="L217" i="5"/>
  <c r="M217" i="5" s="1"/>
  <c r="L225" i="5"/>
  <c r="M225" i="5" s="1"/>
  <c r="K225" i="5"/>
  <c r="K233" i="5"/>
  <c r="L233" i="5"/>
  <c r="M233" i="5" s="1"/>
  <c r="K249" i="5"/>
  <c r="L249" i="5"/>
  <c r="M249" i="5" s="1"/>
  <c r="L257" i="5"/>
  <c r="M257" i="5" s="1"/>
  <c r="K257" i="5"/>
  <c r="K265" i="5"/>
  <c r="L265" i="5"/>
  <c r="M265" i="5" s="1"/>
  <c r="K273" i="5"/>
  <c r="L273" i="5"/>
  <c r="M273" i="5" s="1"/>
  <c r="K281" i="5"/>
  <c r="L281" i="5"/>
  <c r="M281" i="5" s="1"/>
  <c r="L289" i="5"/>
  <c r="M289" i="5" s="1"/>
  <c r="K289" i="5"/>
  <c r="K297" i="5"/>
  <c r="L297" i="5"/>
  <c r="M297" i="5" s="1"/>
  <c r="K307" i="5"/>
  <c r="L307" i="5"/>
  <c r="M307" i="5" s="1"/>
  <c r="K315" i="5"/>
  <c r="L315" i="5"/>
  <c r="M315" i="5" s="1"/>
  <c r="K124" i="5"/>
  <c r="L124" i="5"/>
  <c r="M124" i="5" s="1"/>
  <c r="K164" i="5"/>
  <c r="L164" i="5"/>
  <c r="M164" i="5" s="1"/>
  <c r="K180" i="5"/>
  <c r="L180" i="5"/>
  <c r="M180" i="5" s="1"/>
  <c r="K204" i="5"/>
  <c r="L204" i="5"/>
  <c r="M204" i="5" s="1"/>
  <c r="K244" i="5"/>
  <c r="L244" i="5"/>
  <c r="M244" i="5" s="1"/>
  <c r="K276" i="5"/>
  <c r="L276" i="5"/>
  <c r="M276" i="5" s="1"/>
  <c r="K318" i="5"/>
  <c r="L318" i="5"/>
  <c r="M318" i="5" s="1"/>
  <c r="K149" i="5"/>
  <c r="L149" i="5"/>
  <c r="M149" i="5" s="1"/>
  <c r="L245" i="5"/>
  <c r="M245" i="5" s="1"/>
  <c r="K245" i="5"/>
  <c r="K120" i="5"/>
  <c r="L120" i="5"/>
  <c r="M120" i="5" s="1"/>
  <c r="L114" i="5"/>
  <c r="M114" i="5" s="1"/>
  <c r="K114" i="5"/>
  <c r="L122" i="5"/>
  <c r="M122" i="5" s="1"/>
  <c r="K122" i="5"/>
  <c r="L130" i="5"/>
  <c r="M130" i="5" s="1"/>
  <c r="K130" i="5"/>
  <c r="K138" i="5"/>
  <c r="L138" i="5"/>
  <c r="M138" i="5" s="1"/>
  <c r="L146" i="5"/>
  <c r="M146" i="5" s="1"/>
  <c r="K146" i="5"/>
  <c r="L154" i="5"/>
  <c r="M154" i="5" s="1"/>
  <c r="K154" i="5"/>
  <c r="L162" i="5"/>
  <c r="M162" i="5" s="1"/>
  <c r="K162" i="5"/>
  <c r="K170" i="5"/>
  <c r="L170" i="5"/>
  <c r="M170" i="5" s="1"/>
  <c r="L178" i="5"/>
  <c r="M178" i="5" s="1"/>
  <c r="K178" i="5"/>
  <c r="L186" i="5"/>
  <c r="M186" i="5" s="1"/>
  <c r="K186" i="5"/>
  <c r="K194" i="5"/>
  <c r="L194" i="5"/>
  <c r="M194" i="5" s="1"/>
  <c r="K202" i="5"/>
  <c r="L202" i="5"/>
  <c r="M202" i="5" s="1"/>
  <c r="K210" i="5"/>
  <c r="L210" i="5"/>
  <c r="M210" i="5" s="1"/>
  <c r="L218" i="5"/>
  <c r="M218" i="5" s="1"/>
  <c r="K218" i="5"/>
  <c r="L226" i="5"/>
  <c r="M226" i="5" s="1"/>
  <c r="K226" i="5"/>
  <c r="K234" i="5"/>
  <c r="L234" i="5"/>
  <c r="M234" i="5" s="1"/>
  <c r="L242" i="5"/>
  <c r="M242" i="5" s="1"/>
  <c r="K242" i="5"/>
  <c r="L250" i="5"/>
  <c r="M250" i="5" s="1"/>
  <c r="K250" i="5"/>
  <c r="K258" i="5"/>
  <c r="L258" i="5"/>
  <c r="M258" i="5" s="1"/>
  <c r="L266" i="5"/>
  <c r="M266" i="5" s="1"/>
  <c r="K266" i="5"/>
  <c r="L274" i="5"/>
  <c r="M274" i="5" s="1"/>
  <c r="K274" i="5"/>
  <c r="L282" i="5"/>
  <c r="M282" i="5" s="1"/>
  <c r="K282" i="5"/>
  <c r="K290" i="5"/>
  <c r="L290" i="5"/>
  <c r="M290" i="5" s="1"/>
  <c r="L298" i="5"/>
  <c r="M298" i="5" s="1"/>
  <c r="K298" i="5"/>
  <c r="K308" i="5"/>
  <c r="L308" i="5"/>
  <c r="M308" i="5" s="1"/>
  <c r="K316" i="5"/>
  <c r="L316" i="5"/>
  <c r="M3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tc={4B869DA3-EDE4-4FBC-B81F-4785DD609A62}</author>
  </authors>
  <commentList>
    <comment ref="F240" authorId="0" shapeId="0" xr:uid="{4B869DA3-EDE4-4FBC-B81F-4785DD609A6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Data</t>
      </text>
    </comment>
  </commentList>
</comments>
</file>

<file path=xl/sharedStrings.xml><?xml version="1.0" encoding="utf-8"?>
<sst xmlns="http://schemas.openxmlformats.org/spreadsheetml/2006/main" count="517" uniqueCount="55">
  <si>
    <t>Periode</t>
  </si>
  <si>
    <t>Lantai</t>
  </si>
  <si>
    <t>Zona</t>
  </si>
  <si>
    <t>A</t>
  </si>
  <si>
    <t>B</t>
  </si>
  <si>
    <t>C</t>
  </si>
  <si>
    <t>D</t>
  </si>
  <si>
    <t>E</t>
  </si>
  <si>
    <t>F</t>
  </si>
  <si>
    <t>G</t>
  </si>
  <si>
    <t>Meteran Awal (KWh)</t>
  </si>
  <si>
    <t>Meteran Akhir (Kwh)</t>
  </si>
  <si>
    <t>Estimasi Biaya AC</t>
  </si>
  <si>
    <t>KWh Listrik  Perhitungan</t>
  </si>
  <si>
    <t>KWh Listrik Actual</t>
  </si>
  <si>
    <t>Tarif Listrik Per KWh</t>
  </si>
  <si>
    <t>Biaya Actual Listrik</t>
  </si>
  <si>
    <t>Estimasi KWh AC</t>
  </si>
  <si>
    <t>Sample Penelitian</t>
  </si>
  <si>
    <t>Total KWh Listrik Actual</t>
  </si>
  <si>
    <t>Simulasi KWh AC</t>
  </si>
  <si>
    <t>H</t>
  </si>
  <si>
    <t>I</t>
  </si>
  <si>
    <t>J</t>
  </si>
  <si>
    <t>K</t>
  </si>
  <si>
    <t>Ratio *)</t>
  </si>
  <si>
    <t>DATASET</t>
  </si>
  <si>
    <t>2021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</si>
  <si>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</si>
  <si>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</si>
  <si>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</si>
  <si>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</si>
  <si>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</si>
  <si>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</si>
  <si>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</si>
  <si>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</si>
  <si>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</si>
  <si>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</si>
  <si>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</si>
  <si>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</si>
  <si>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</si>
  <si>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</si>
  <si>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</si>
  <si>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Biaya Actual Listrik</t>
  </si>
  <si>
    <t>Sum of KWh Listrik Actual</t>
  </si>
  <si>
    <t>(Multiple Items)</t>
  </si>
  <si>
    <t>Sum of Estimasi Biaya AC</t>
  </si>
  <si>
    <t>Sum of Estimasi KWh AC</t>
  </si>
  <si>
    <t>Min</t>
  </si>
  <si>
    <t>Max</t>
  </si>
  <si>
    <t>Electricity Consumption in February-April 2021</t>
  </si>
  <si>
    <t>Electricity Consumption in 2020-2021</t>
  </si>
  <si>
    <t>Floor and Zone</t>
  </si>
  <si>
    <t xml:space="preserve"> Tarif Abodemen Listrik menggunakan Daya atau KWh Minimum sebesar 871.472 KWh (Delapan Ratus Tujuh Puluh Satu Koma Empat Tujuh Dua)</t>
  </si>
  <si>
    <t>Sampel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</si>
</sst>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#,##0.00&quot; &quot;;&quot; (&quot;#,##0.00&quot;)&quot;;&quot; -&quot;#&quot; &quot;;@&quot; &quot;"/>
    <numFmt numFmtId="166" formatCode="&quot;Rp&quot;#,##0"/>
    <numFmt numFmtId="167" formatCode="_-* #,##0.000_-;\-* #,##0.000_-;_-* &quot;-&quot;_-;_-@_-"/>
    <numFmt numFmtId="168" formatCode="[$-409]mmmm\-yy;@"/>
    <numFmt numFmtId="169" formatCode="_-* #,##0.000_-;\-* #,##0.000_-;_-* &quot;-&quot;???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6" fillId="0" borderId="0" applyBorder="0" applyProtection="0"/>
    <xf numFmtId="41" fontId="3" fillId="0" borderId="0" applyFont="0" applyFill="0" applyBorder="0" applyAlignment="0" applyProtection="0"/>
  </cellStyleXfs>
  <cellXfs count="55">
    <xf numFmtId="0" fontId="0" fillId="0" borderId="0" xfId="0"/>
    <xf numFmtId="0" fontId="5" fillId="0" borderId="1" xfId="0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9" xfId="2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0" fontId="10" fillId="2" borderId="7" xfId="3" applyNumberFormat="1" applyFont="1" applyFill="1" applyBorder="1" applyAlignment="1">
      <alignment horizontal="center" vertical="center"/>
    </xf>
    <xf numFmtId="10" fontId="10" fillId="2" borderId="10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2" borderId="1" xfId="4" applyNumberFormat="1" applyFont="1" applyFill="1" applyBorder="1" applyAlignment="1">
      <alignment vertical="center"/>
    </xf>
    <xf numFmtId="167" fontId="8" fillId="2" borderId="1" xfId="5" applyNumberFormat="1" applyFont="1" applyFill="1" applyBorder="1" applyAlignment="1">
      <alignment vertical="center"/>
    </xf>
    <xf numFmtId="166" fontId="5" fillId="2" borderId="1" xfId="2" applyNumberFormat="1" applyFont="1" applyFill="1" applyBorder="1" applyAlignment="1">
      <alignment horizontal="center" vertical="center"/>
    </xf>
    <xf numFmtId="10" fontId="5" fillId="0" borderId="0" xfId="3" applyNumberFormat="1" applyFont="1" applyAlignment="1">
      <alignment vertical="center"/>
    </xf>
    <xf numFmtId="41" fontId="5" fillId="0" borderId="0" xfId="5" applyFont="1" applyAlignment="1">
      <alignment vertical="center"/>
    </xf>
    <xf numFmtId="164" fontId="5" fillId="6" borderId="1" xfId="2" applyNumberFormat="1" applyFont="1" applyFill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1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0" fillId="0" borderId="0" xfId="0" applyNumberFormat="1"/>
    <xf numFmtId="10" fontId="0" fillId="0" borderId="0" xfId="3" applyNumberFormat="1" applyFont="1"/>
    <xf numFmtId="167" fontId="5" fillId="2" borderId="1" xfId="5" applyNumberFormat="1" applyFont="1" applyFill="1" applyBorder="1" applyAlignment="1">
      <alignment horizontal="center" vertical="center"/>
    </xf>
    <xf numFmtId="167" fontId="5" fillId="0" borderId="0" xfId="5" applyNumberFormat="1" applyFont="1" applyAlignment="1">
      <alignment vertical="center"/>
    </xf>
    <xf numFmtId="167" fontId="0" fillId="0" borderId="0" xfId="5" applyNumberFormat="1" applyFont="1"/>
    <xf numFmtId="169" fontId="0" fillId="0" borderId="0" xfId="0" applyNumberFormat="1"/>
    <xf numFmtId="42" fontId="12" fillId="7" borderId="0" xfId="0" applyNumberFormat="1" applyFont="1" applyFill="1"/>
    <xf numFmtId="167" fontId="0" fillId="7" borderId="0" xfId="0" applyNumberFormat="1" applyFill="1"/>
    <xf numFmtId="42" fontId="0" fillId="7" borderId="0" xfId="0" applyNumberFormat="1" applyFill="1"/>
    <xf numFmtId="0" fontId="0" fillId="7" borderId="0" xfId="0" applyFill="1" applyAlignment="1">
      <alignment horizontal="left" inden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7" fontId="0" fillId="0" borderId="1" xfId="0" applyNumberFormat="1" applyBorder="1"/>
    <xf numFmtId="0" fontId="0" fillId="0" borderId="1" xfId="0" applyBorder="1" applyAlignment="1">
      <alignment horizontal="left" indent="1"/>
    </xf>
    <xf numFmtId="0" fontId="4" fillId="8" borderId="1" xfId="0" applyFont="1" applyFill="1" applyBorder="1"/>
    <xf numFmtId="42" fontId="0" fillId="0" borderId="0" xfId="5" applyNumberFormat="1" applyFont="1"/>
    <xf numFmtId="0" fontId="11" fillId="5" borderId="0" xfId="0" applyFont="1" applyFill="1" applyAlignment="1">
      <alignment horizontal="center" vertical="center"/>
    </xf>
    <xf numFmtId="167" fontId="11" fillId="5" borderId="0" xfId="5" applyNumberFormat="1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/>
    </xf>
  </cellXfs>
  <cellStyles count="6">
    <cellStyle name="Comma" xfId="2" builtinId="3"/>
    <cellStyle name="Comma [0]" xfId="5" builtinId="6"/>
    <cellStyle name="Excel Built-in Comma" xfId="4" xr:uid="{4E9E6C8A-0F7C-44C1-A1EB-34CB8968F5E6}"/>
    <cellStyle name="Normal" xfId="0" builtinId="0"/>
    <cellStyle name="Normal 2" xfId="1" xr:uid="{249184FE-400D-4303-AA9E-06CD76FEBDFA}"/>
    <cellStyle name="Percent" xfId="3" builtinId="5"/>
  </cellStyles>
  <dxfs count="51">
    <dxf>
      <font>
        <color rgb="FF9C0006"/>
      </font>
      <fill>
        <patternFill>
          <bgColor rgb="FFFFC7CE"/>
        </patternFill>
      </fill>
    </dxf>
    <dxf>
      <numFmt numFmtId="32" formatCode="_-&quot;Rp&quot;* #,##0_-;\-&quot;Rp&quot;* #,##0_-;_-&quot;Rp&quot;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numFmt numFmtId="167" formatCode="_-* #,##0.000_-;\-* #,##0.00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numFmt numFmtId="167" formatCode="_-* #,##0.000_-;\-* #,##0.000_-;_-* &quot;-&quot;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-* #,##0.000_-;\-* #,##0.000_-;_-* &quot;-&quot;_-;_-@_-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7" formatCode="_-* #,##0.000_-;\-* #,##0.000_-;_-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67" formatCode="_-* #,##0.000_-;\-* #,##0.000_-;_-* &quot;-&quot;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2" formatCode="_-&quot;Rp&quot;* #,##0_-;\-&quot;Rp&quot;* #,##0_-;_-&quot;Rp&quot;* &quot;-&quot;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numFmt numFmtId="32" formatCode="_-&quot;Rp&quot;* #,##0_-;\-&quot;Rp&quot;* #,##0_-;_-&quot;Rp&quot;* &quot;-&quot;_-;_-@_-"/>
    </dxf>
  </dxfs>
  <tableStyles count="1" defaultTableStyle="TableStyleMedium2" defaultPivotStyle="PivotStyleLight16">
    <tableStyle name="Invisible" pivot="0" table="0" count="0" xr9:uid="{A82FB20E-90FC-490C-9D4E-CA0025FF06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'Meteran Awal (KWh)' and Field: 'Meteran Akhir (Kwh)' appear highly correlated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DATASET!$G$5</c:f>
              <c:strCache>
                <c:ptCount val="1"/>
                <c:pt idx="0">
                  <c:v> Meteran Akhir (Kwh)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3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A7-4B5B-8D0B-F1DD32461A73}"/>
              </c:ext>
            </c:extLst>
          </c:dPt>
          <c:dPt>
            <c:idx val="23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A7-4B5B-8D0B-F1DD32461A73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DATASET!$F$6:$F$321</c:f>
              <c:numCache>
                <c:formatCode>_(* #,##0_);_(* \(#,##0\);_(* "-"??_);_(@_)</c:formatCode>
                <c:ptCount val="316"/>
                <c:pt idx="0">
                  <c:v>72374</c:v>
                </c:pt>
                <c:pt idx="1">
                  <c:v>92104</c:v>
                </c:pt>
                <c:pt idx="2">
                  <c:v>49673</c:v>
                </c:pt>
                <c:pt idx="3">
                  <c:v>51194</c:v>
                </c:pt>
                <c:pt idx="4">
                  <c:v>62832</c:v>
                </c:pt>
                <c:pt idx="5">
                  <c:v>95404</c:v>
                </c:pt>
                <c:pt idx="6">
                  <c:v>87866</c:v>
                </c:pt>
                <c:pt idx="7">
                  <c:v>107789</c:v>
                </c:pt>
                <c:pt idx="8">
                  <c:v>71123</c:v>
                </c:pt>
                <c:pt idx="9">
                  <c:v>109325</c:v>
                </c:pt>
                <c:pt idx="10">
                  <c:v>53760</c:v>
                </c:pt>
                <c:pt idx="11">
                  <c:v>73183</c:v>
                </c:pt>
                <c:pt idx="12">
                  <c:v>614</c:v>
                </c:pt>
                <c:pt idx="13">
                  <c:v>75694</c:v>
                </c:pt>
                <c:pt idx="14">
                  <c:v>94284</c:v>
                </c:pt>
                <c:pt idx="15">
                  <c:v>52304</c:v>
                </c:pt>
                <c:pt idx="16">
                  <c:v>53056</c:v>
                </c:pt>
                <c:pt idx="17">
                  <c:v>65867</c:v>
                </c:pt>
                <c:pt idx="18">
                  <c:v>97959</c:v>
                </c:pt>
                <c:pt idx="19">
                  <c:v>90631</c:v>
                </c:pt>
                <c:pt idx="20">
                  <c:v>112061</c:v>
                </c:pt>
                <c:pt idx="21">
                  <c:v>74221</c:v>
                </c:pt>
                <c:pt idx="22">
                  <c:v>113463</c:v>
                </c:pt>
                <c:pt idx="23">
                  <c:v>55991</c:v>
                </c:pt>
                <c:pt idx="24">
                  <c:v>75593</c:v>
                </c:pt>
                <c:pt idx="25">
                  <c:v>721</c:v>
                </c:pt>
                <c:pt idx="26">
                  <c:v>79101</c:v>
                </c:pt>
                <c:pt idx="27">
                  <c:v>96371</c:v>
                </c:pt>
                <c:pt idx="28">
                  <c:v>54688</c:v>
                </c:pt>
                <c:pt idx="29">
                  <c:v>54229</c:v>
                </c:pt>
                <c:pt idx="30">
                  <c:v>68647</c:v>
                </c:pt>
                <c:pt idx="31">
                  <c:v>100402</c:v>
                </c:pt>
                <c:pt idx="32">
                  <c:v>93415</c:v>
                </c:pt>
                <c:pt idx="33">
                  <c:v>115624</c:v>
                </c:pt>
                <c:pt idx="34">
                  <c:v>77164</c:v>
                </c:pt>
                <c:pt idx="35">
                  <c:v>117227</c:v>
                </c:pt>
                <c:pt idx="36">
                  <c:v>57995</c:v>
                </c:pt>
                <c:pt idx="37">
                  <c:v>77610</c:v>
                </c:pt>
                <c:pt idx="38">
                  <c:v>798</c:v>
                </c:pt>
                <c:pt idx="39">
                  <c:v>81747</c:v>
                </c:pt>
                <c:pt idx="40">
                  <c:v>98056</c:v>
                </c:pt>
                <c:pt idx="41">
                  <c:v>56759</c:v>
                </c:pt>
                <c:pt idx="42">
                  <c:v>54863</c:v>
                </c:pt>
                <c:pt idx="43">
                  <c:v>70980</c:v>
                </c:pt>
                <c:pt idx="44">
                  <c:v>102476</c:v>
                </c:pt>
                <c:pt idx="45">
                  <c:v>96893</c:v>
                </c:pt>
                <c:pt idx="46">
                  <c:v>118754</c:v>
                </c:pt>
                <c:pt idx="47">
                  <c:v>79735</c:v>
                </c:pt>
                <c:pt idx="48">
                  <c:v>120720</c:v>
                </c:pt>
                <c:pt idx="49">
                  <c:v>59710</c:v>
                </c:pt>
                <c:pt idx="50">
                  <c:v>79523</c:v>
                </c:pt>
                <c:pt idx="51">
                  <c:v>908</c:v>
                </c:pt>
                <c:pt idx="52">
                  <c:v>82995</c:v>
                </c:pt>
                <c:pt idx="53">
                  <c:v>99188</c:v>
                </c:pt>
                <c:pt idx="54">
                  <c:v>57855</c:v>
                </c:pt>
                <c:pt idx="55">
                  <c:v>54982</c:v>
                </c:pt>
                <c:pt idx="56">
                  <c:v>72488</c:v>
                </c:pt>
                <c:pt idx="57">
                  <c:v>104346</c:v>
                </c:pt>
                <c:pt idx="58">
                  <c:v>98392</c:v>
                </c:pt>
                <c:pt idx="59">
                  <c:v>121714</c:v>
                </c:pt>
                <c:pt idx="60">
                  <c:v>81063</c:v>
                </c:pt>
                <c:pt idx="61">
                  <c:v>125020</c:v>
                </c:pt>
                <c:pt idx="62">
                  <c:v>60857</c:v>
                </c:pt>
                <c:pt idx="63">
                  <c:v>80434</c:v>
                </c:pt>
                <c:pt idx="64">
                  <c:v>1102</c:v>
                </c:pt>
                <c:pt idx="65">
                  <c:v>83370</c:v>
                </c:pt>
                <c:pt idx="66">
                  <c:v>100249</c:v>
                </c:pt>
                <c:pt idx="67">
                  <c:v>83370</c:v>
                </c:pt>
                <c:pt idx="68">
                  <c:v>55057</c:v>
                </c:pt>
                <c:pt idx="69">
                  <c:v>73384</c:v>
                </c:pt>
                <c:pt idx="70">
                  <c:v>105800</c:v>
                </c:pt>
                <c:pt idx="71">
                  <c:v>99404</c:v>
                </c:pt>
                <c:pt idx="72">
                  <c:v>123939</c:v>
                </c:pt>
                <c:pt idx="73">
                  <c:v>81848</c:v>
                </c:pt>
                <c:pt idx="74">
                  <c:v>128866</c:v>
                </c:pt>
                <c:pt idx="75">
                  <c:v>61395</c:v>
                </c:pt>
                <c:pt idx="76">
                  <c:v>80949</c:v>
                </c:pt>
                <c:pt idx="77">
                  <c:v>1202</c:v>
                </c:pt>
                <c:pt idx="78">
                  <c:v>84379</c:v>
                </c:pt>
                <c:pt idx="79">
                  <c:v>101776</c:v>
                </c:pt>
                <c:pt idx="80">
                  <c:v>59936</c:v>
                </c:pt>
                <c:pt idx="81">
                  <c:v>55537</c:v>
                </c:pt>
                <c:pt idx="82">
                  <c:v>74938</c:v>
                </c:pt>
                <c:pt idx="83">
                  <c:v>107488</c:v>
                </c:pt>
                <c:pt idx="84">
                  <c:v>101498</c:v>
                </c:pt>
                <c:pt idx="85">
                  <c:v>126954</c:v>
                </c:pt>
                <c:pt idx="86">
                  <c:v>82738</c:v>
                </c:pt>
                <c:pt idx="87">
                  <c:v>132797</c:v>
                </c:pt>
                <c:pt idx="88">
                  <c:v>62368</c:v>
                </c:pt>
                <c:pt idx="89">
                  <c:v>82698</c:v>
                </c:pt>
                <c:pt idx="90">
                  <c:v>1398</c:v>
                </c:pt>
                <c:pt idx="91">
                  <c:v>86361</c:v>
                </c:pt>
                <c:pt idx="92">
                  <c:v>61336</c:v>
                </c:pt>
                <c:pt idx="93">
                  <c:v>76609</c:v>
                </c:pt>
                <c:pt idx="94">
                  <c:v>104765</c:v>
                </c:pt>
                <c:pt idx="95">
                  <c:v>84575</c:v>
                </c:pt>
                <c:pt idx="96">
                  <c:v>63321</c:v>
                </c:pt>
                <c:pt idx="97">
                  <c:v>103596</c:v>
                </c:pt>
                <c:pt idx="98">
                  <c:v>55883</c:v>
                </c:pt>
                <c:pt idx="99">
                  <c:v>109403</c:v>
                </c:pt>
                <c:pt idx="100">
                  <c:v>129926</c:v>
                </c:pt>
                <c:pt idx="101">
                  <c:v>137001</c:v>
                </c:pt>
                <c:pt idx="102">
                  <c:v>84149</c:v>
                </c:pt>
                <c:pt idx="103">
                  <c:v>1548</c:v>
                </c:pt>
                <c:pt idx="104">
                  <c:v>87493</c:v>
                </c:pt>
                <c:pt idx="105">
                  <c:v>62685</c:v>
                </c:pt>
                <c:pt idx="106">
                  <c:v>78197</c:v>
                </c:pt>
                <c:pt idx="107">
                  <c:v>107709</c:v>
                </c:pt>
                <c:pt idx="108">
                  <c:v>85744</c:v>
                </c:pt>
                <c:pt idx="109">
                  <c:v>63949</c:v>
                </c:pt>
                <c:pt idx="110">
                  <c:v>104878</c:v>
                </c:pt>
                <c:pt idx="111">
                  <c:v>56713</c:v>
                </c:pt>
                <c:pt idx="112">
                  <c:v>110869</c:v>
                </c:pt>
                <c:pt idx="113">
                  <c:v>132185</c:v>
                </c:pt>
                <c:pt idx="114">
                  <c:v>141144</c:v>
                </c:pt>
                <c:pt idx="115">
                  <c:v>85473</c:v>
                </c:pt>
                <c:pt idx="116">
                  <c:v>1705</c:v>
                </c:pt>
                <c:pt idx="117">
                  <c:v>87969</c:v>
                </c:pt>
                <c:pt idx="118">
                  <c:v>64329</c:v>
                </c:pt>
                <c:pt idx="119">
                  <c:v>79901</c:v>
                </c:pt>
                <c:pt idx="120">
                  <c:v>111183</c:v>
                </c:pt>
                <c:pt idx="121">
                  <c:v>87189</c:v>
                </c:pt>
                <c:pt idx="122">
                  <c:v>64691</c:v>
                </c:pt>
                <c:pt idx="123">
                  <c:v>106181</c:v>
                </c:pt>
                <c:pt idx="124">
                  <c:v>57614</c:v>
                </c:pt>
                <c:pt idx="125">
                  <c:v>112306</c:v>
                </c:pt>
                <c:pt idx="126">
                  <c:v>134739</c:v>
                </c:pt>
                <c:pt idx="127">
                  <c:v>145329</c:v>
                </c:pt>
                <c:pt idx="128">
                  <c:v>86965</c:v>
                </c:pt>
                <c:pt idx="129">
                  <c:v>1932</c:v>
                </c:pt>
                <c:pt idx="130">
                  <c:v>88682</c:v>
                </c:pt>
                <c:pt idx="131">
                  <c:v>65694</c:v>
                </c:pt>
                <c:pt idx="132">
                  <c:v>81789</c:v>
                </c:pt>
                <c:pt idx="133">
                  <c:v>115677</c:v>
                </c:pt>
                <c:pt idx="134">
                  <c:v>88625</c:v>
                </c:pt>
                <c:pt idx="135">
                  <c:v>65399</c:v>
                </c:pt>
                <c:pt idx="136">
                  <c:v>107252</c:v>
                </c:pt>
                <c:pt idx="137">
                  <c:v>58472</c:v>
                </c:pt>
                <c:pt idx="138">
                  <c:v>113748</c:v>
                </c:pt>
                <c:pt idx="139">
                  <c:v>137286</c:v>
                </c:pt>
                <c:pt idx="140">
                  <c:v>149594</c:v>
                </c:pt>
                <c:pt idx="141">
                  <c:v>88460</c:v>
                </c:pt>
                <c:pt idx="142">
                  <c:v>2193</c:v>
                </c:pt>
                <c:pt idx="143">
                  <c:v>89351</c:v>
                </c:pt>
                <c:pt idx="144">
                  <c:v>67103</c:v>
                </c:pt>
                <c:pt idx="145">
                  <c:v>83908</c:v>
                </c:pt>
                <c:pt idx="146">
                  <c:v>120284</c:v>
                </c:pt>
                <c:pt idx="147">
                  <c:v>90496</c:v>
                </c:pt>
                <c:pt idx="148">
                  <c:v>66416</c:v>
                </c:pt>
                <c:pt idx="149">
                  <c:v>108744</c:v>
                </c:pt>
                <c:pt idx="150">
                  <c:v>59756</c:v>
                </c:pt>
                <c:pt idx="151">
                  <c:v>115187</c:v>
                </c:pt>
                <c:pt idx="152">
                  <c:v>139814</c:v>
                </c:pt>
                <c:pt idx="153">
                  <c:v>153726</c:v>
                </c:pt>
                <c:pt idx="154">
                  <c:v>89977</c:v>
                </c:pt>
                <c:pt idx="155">
                  <c:v>2395</c:v>
                </c:pt>
                <c:pt idx="156">
                  <c:v>89948</c:v>
                </c:pt>
                <c:pt idx="157">
                  <c:v>68164</c:v>
                </c:pt>
                <c:pt idx="158">
                  <c:v>85883</c:v>
                </c:pt>
                <c:pt idx="159">
                  <c:v>124632</c:v>
                </c:pt>
                <c:pt idx="160">
                  <c:v>91930</c:v>
                </c:pt>
                <c:pt idx="161">
                  <c:v>67587</c:v>
                </c:pt>
                <c:pt idx="162">
                  <c:v>110170</c:v>
                </c:pt>
                <c:pt idx="163">
                  <c:v>60881</c:v>
                </c:pt>
                <c:pt idx="164">
                  <c:v>116351</c:v>
                </c:pt>
                <c:pt idx="165">
                  <c:v>142594</c:v>
                </c:pt>
                <c:pt idx="166">
                  <c:v>157905</c:v>
                </c:pt>
                <c:pt idx="167">
                  <c:v>91535</c:v>
                </c:pt>
                <c:pt idx="168">
                  <c:v>2628</c:v>
                </c:pt>
                <c:pt idx="169">
                  <c:v>90586</c:v>
                </c:pt>
                <c:pt idx="170">
                  <c:v>69090</c:v>
                </c:pt>
                <c:pt idx="171">
                  <c:v>87385</c:v>
                </c:pt>
                <c:pt idx="172">
                  <c:v>127705</c:v>
                </c:pt>
                <c:pt idx="173">
                  <c:v>93256</c:v>
                </c:pt>
                <c:pt idx="174">
                  <c:v>68422</c:v>
                </c:pt>
                <c:pt idx="175">
                  <c:v>111387</c:v>
                </c:pt>
                <c:pt idx="176">
                  <c:v>61924</c:v>
                </c:pt>
                <c:pt idx="177">
                  <c:v>117554</c:v>
                </c:pt>
                <c:pt idx="178">
                  <c:v>145212</c:v>
                </c:pt>
                <c:pt idx="179">
                  <c:v>161789</c:v>
                </c:pt>
                <c:pt idx="180">
                  <c:v>92785</c:v>
                </c:pt>
                <c:pt idx="181">
                  <c:v>2748</c:v>
                </c:pt>
                <c:pt idx="182">
                  <c:v>91177</c:v>
                </c:pt>
                <c:pt idx="183">
                  <c:v>70184</c:v>
                </c:pt>
                <c:pt idx="184">
                  <c:v>88811</c:v>
                </c:pt>
                <c:pt idx="185">
                  <c:v>130793</c:v>
                </c:pt>
                <c:pt idx="186">
                  <c:v>94498</c:v>
                </c:pt>
                <c:pt idx="187">
                  <c:v>69216</c:v>
                </c:pt>
                <c:pt idx="188">
                  <c:v>112675</c:v>
                </c:pt>
                <c:pt idx="189">
                  <c:v>62731</c:v>
                </c:pt>
                <c:pt idx="190">
                  <c:v>118679</c:v>
                </c:pt>
                <c:pt idx="191">
                  <c:v>147924</c:v>
                </c:pt>
                <c:pt idx="192">
                  <c:v>165573</c:v>
                </c:pt>
                <c:pt idx="193">
                  <c:v>93817</c:v>
                </c:pt>
                <c:pt idx="194">
                  <c:v>2857</c:v>
                </c:pt>
                <c:pt idx="195">
                  <c:v>92300</c:v>
                </c:pt>
                <c:pt idx="196">
                  <c:v>71369</c:v>
                </c:pt>
                <c:pt idx="197">
                  <c:v>90431</c:v>
                </c:pt>
                <c:pt idx="198">
                  <c:v>134617</c:v>
                </c:pt>
                <c:pt idx="199">
                  <c:v>96094</c:v>
                </c:pt>
                <c:pt idx="200">
                  <c:v>70035</c:v>
                </c:pt>
                <c:pt idx="201">
                  <c:v>114108</c:v>
                </c:pt>
                <c:pt idx="202">
                  <c:v>63780</c:v>
                </c:pt>
                <c:pt idx="203">
                  <c:v>120048</c:v>
                </c:pt>
                <c:pt idx="204">
                  <c:v>150862</c:v>
                </c:pt>
                <c:pt idx="205">
                  <c:v>169627</c:v>
                </c:pt>
                <c:pt idx="206">
                  <c:v>95009</c:v>
                </c:pt>
                <c:pt idx="207">
                  <c:v>3048</c:v>
                </c:pt>
                <c:pt idx="208">
                  <c:v>93569</c:v>
                </c:pt>
                <c:pt idx="209">
                  <c:v>72460</c:v>
                </c:pt>
                <c:pt idx="210">
                  <c:v>92296</c:v>
                </c:pt>
                <c:pt idx="211">
                  <c:v>138977</c:v>
                </c:pt>
                <c:pt idx="212">
                  <c:v>97607</c:v>
                </c:pt>
                <c:pt idx="213">
                  <c:v>71165</c:v>
                </c:pt>
                <c:pt idx="214">
                  <c:v>115404</c:v>
                </c:pt>
                <c:pt idx="215">
                  <c:v>64939</c:v>
                </c:pt>
                <c:pt idx="216">
                  <c:v>121475</c:v>
                </c:pt>
                <c:pt idx="217">
                  <c:v>152920</c:v>
                </c:pt>
                <c:pt idx="218">
                  <c:v>173880</c:v>
                </c:pt>
                <c:pt idx="219">
                  <c:v>96001</c:v>
                </c:pt>
                <c:pt idx="220">
                  <c:v>3279</c:v>
                </c:pt>
                <c:pt idx="221">
                  <c:v>94882</c:v>
                </c:pt>
                <c:pt idx="222">
                  <c:v>73493</c:v>
                </c:pt>
                <c:pt idx="223">
                  <c:v>94311</c:v>
                </c:pt>
                <c:pt idx="224">
                  <c:v>143543</c:v>
                </c:pt>
                <c:pt idx="225">
                  <c:v>99125</c:v>
                </c:pt>
                <c:pt idx="226">
                  <c:v>72242</c:v>
                </c:pt>
                <c:pt idx="227">
                  <c:v>116584</c:v>
                </c:pt>
                <c:pt idx="228">
                  <c:v>65902</c:v>
                </c:pt>
                <c:pt idx="229">
                  <c:v>122874</c:v>
                </c:pt>
                <c:pt idx="230">
                  <c:v>154759</c:v>
                </c:pt>
                <c:pt idx="231">
                  <c:v>177962</c:v>
                </c:pt>
                <c:pt idx="232">
                  <c:v>96972</c:v>
                </c:pt>
                <c:pt idx="233">
                  <c:v>3495</c:v>
                </c:pt>
                <c:pt idx="234">
                  <c:v>96264</c:v>
                </c:pt>
                <c:pt idx="235">
                  <c:v>74556</c:v>
                </c:pt>
                <c:pt idx="236">
                  <c:v>96610</c:v>
                </c:pt>
                <c:pt idx="237">
                  <c:v>148621</c:v>
                </c:pt>
                <c:pt idx="238">
                  <c:v>101079</c:v>
                </c:pt>
                <c:pt idx="239">
                  <c:v>73098</c:v>
                </c:pt>
                <c:pt idx="240">
                  <c:v>117850</c:v>
                </c:pt>
                <c:pt idx="241">
                  <c:v>66930</c:v>
                </c:pt>
                <c:pt idx="242">
                  <c:v>124320</c:v>
                </c:pt>
                <c:pt idx="243">
                  <c:v>156546</c:v>
                </c:pt>
                <c:pt idx="244">
                  <c:v>182264</c:v>
                </c:pt>
                <c:pt idx="245">
                  <c:v>97978</c:v>
                </c:pt>
                <c:pt idx="246">
                  <c:v>3651</c:v>
                </c:pt>
                <c:pt idx="247">
                  <c:v>1159</c:v>
                </c:pt>
                <c:pt idx="248">
                  <c:v>926</c:v>
                </c:pt>
                <c:pt idx="249">
                  <c:v>97036</c:v>
                </c:pt>
                <c:pt idx="250">
                  <c:v>149771</c:v>
                </c:pt>
                <c:pt idx="251">
                  <c:v>101865</c:v>
                </c:pt>
                <c:pt idx="252">
                  <c:v>73335</c:v>
                </c:pt>
                <c:pt idx="253">
                  <c:v>118248</c:v>
                </c:pt>
                <c:pt idx="254">
                  <c:v>67335</c:v>
                </c:pt>
                <c:pt idx="255">
                  <c:v>124826</c:v>
                </c:pt>
                <c:pt idx="256">
                  <c:v>157398</c:v>
                </c:pt>
                <c:pt idx="257">
                  <c:v>185824</c:v>
                </c:pt>
                <c:pt idx="258">
                  <c:v>98274</c:v>
                </c:pt>
                <c:pt idx="259">
                  <c:v>3696</c:v>
                </c:pt>
                <c:pt idx="260">
                  <c:v>1296</c:v>
                </c:pt>
                <c:pt idx="261">
                  <c:v>1139</c:v>
                </c:pt>
                <c:pt idx="262">
                  <c:v>97310</c:v>
                </c:pt>
                <c:pt idx="263">
                  <c:v>150380</c:v>
                </c:pt>
                <c:pt idx="264">
                  <c:v>102576</c:v>
                </c:pt>
                <c:pt idx="265">
                  <c:v>73507</c:v>
                </c:pt>
                <c:pt idx="266">
                  <c:v>118996</c:v>
                </c:pt>
                <c:pt idx="267">
                  <c:v>67831</c:v>
                </c:pt>
                <c:pt idx="268">
                  <c:v>125500</c:v>
                </c:pt>
                <c:pt idx="269">
                  <c:v>158350</c:v>
                </c:pt>
                <c:pt idx="270">
                  <c:v>189253</c:v>
                </c:pt>
                <c:pt idx="271">
                  <c:v>98844</c:v>
                </c:pt>
                <c:pt idx="272">
                  <c:v>3862</c:v>
                </c:pt>
                <c:pt idx="273">
                  <c:v>2508</c:v>
                </c:pt>
                <c:pt idx="274">
                  <c:v>2122</c:v>
                </c:pt>
                <c:pt idx="275">
                  <c:v>98844</c:v>
                </c:pt>
                <c:pt idx="276">
                  <c:v>153493</c:v>
                </c:pt>
                <c:pt idx="277">
                  <c:v>103570</c:v>
                </c:pt>
                <c:pt idx="278">
                  <c:v>74183</c:v>
                </c:pt>
                <c:pt idx="279">
                  <c:v>120363</c:v>
                </c:pt>
                <c:pt idx="280">
                  <c:v>68398</c:v>
                </c:pt>
                <c:pt idx="281">
                  <c:v>126587</c:v>
                </c:pt>
                <c:pt idx="282">
                  <c:v>159440</c:v>
                </c:pt>
                <c:pt idx="283">
                  <c:v>193080</c:v>
                </c:pt>
                <c:pt idx="284">
                  <c:v>99927</c:v>
                </c:pt>
                <c:pt idx="285">
                  <c:v>4128</c:v>
                </c:pt>
                <c:pt idx="286">
                  <c:v>4700</c:v>
                </c:pt>
                <c:pt idx="287">
                  <c:v>3285</c:v>
                </c:pt>
                <c:pt idx="288">
                  <c:v>101125</c:v>
                </c:pt>
                <c:pt idx="289">
                  <c:v>158084</c:v>
                </c:pt>
                <c:pt idx="290">
                  <c:v>105376</c:v>
                </c:pt>
                <c:pt idx="291">
                  <c:v>75732</c:v>
                </c:pt>
                <c:pt idx="292">
                  <c:v>121654</c:v>
                </c:pt>
                <c:pt idx="293">
                  <c:v>69430</c:v>
                </c:pt>
                <c:pt idx="294">
                  <c:v>128144</c:v>
                </c:pt>
                <c:pt idx="295">
                  <c:v>161216</c:v>
                </c:pt>
                <c:pt idx="296">
                  <c:v>197657</c:v>
                </c:pt>
                <c:pt idx="297">
                  <c:v>101433</c:v>
                </c:pt>
                <c:pt idx="298">
                  <c:v>4441</c:v>
                </c:pt>
                <c:pt idx="299">
                  <c:v>2381</c:v>
                </c:pt>
                <c:pt idx="300">
                  <c:v>18413</c:v>
                </c:pt>
                <c:pt idx="301">
                  <c:v>6684</c:v>
                </c:pt>
                <c:pt idx="302">
                  <c:v>4521</c:v>
                </c:pt>
                <c:pt idx="303">
                  <c:v>103178</c:v>
                </c:pt>
                <c:pt idx="304">
                  <c:v>162464</c:v>
                </c:pt>
                <c:pt idx="305">
                  <c:v>107263</c:v>
                </c:pt>
                <c:pt idx="306">
                  <c:v>77269</c:v>
                </c:pt>
                <c:pt idx="307">
                  <c:v>122947</c:v>
                </c:pt>
                <c:pt idx="308">
                  <c:v>70461</c:v>
                </c:pt>
                <c:pt idx="309">
                  <c:v>129601</c:v>
                </c:pt>
                <c:pt idx="310">
                  <c:v>162849</c:v>
                </c:pt>
                <c:pt idx="311">
                  <c:v>202081</c:v>
                </c:pt>
                <c:pt idx="312">
                  <c:v>102696</c:v>
                </c:pt>
                <c:pt idx="313">
                  <c:v>4633</c:v>
                </c:pt>
                <c:pt idx="314">
                  <c:v>4786</c:v>
                </c:pt>
                <c:pt idx="315">
                  <c:v>19203</c:v>
                </c:pt>
              </c:numCache>
            </c:numRef>
          </c:xVal>
          <c:yVal>
            <c:numRef>
              <c:f>DATASET!$G$6:$G$321</c:f>
              <c:numCache>
                <c:formatCode>_(* #,##0_);_(* \(#,##0\);_(* "-"??_);_(@_)</c:formatCode>
                <c:ptCount val="316"/>
                <c:pt idx="0">
                  <c:v>75694</c:v>
                </c:pt>
                <c:pt idx="1">
                  <c:v>94284</c:v>
                </c:pt>
                <c:pt idx="2">
                  <c:v>52304</c:v>
                </c:pt>
                <c:pt idx="3">
                  <c:v>53056</c:v>
                </c:pt>
                <c:pt idx="4">
                  <c:v>65867</c:v>
                </c:pt>
                <c:pt idx="5">
                  <c:v>97959</c:v>
                </c:pt>
                <c:pt idx="6">
                  <c:v>90631</c:v>
                </c:pt>
                <c:pt idx="7">
                  <c:v>112061</c:v>
                </c:pt>
                <c:pt idx="8">
                  <c:v>74221</c:v>
                </c:pt>
                <c:pt idx="9">
                  <c:v>113463</c:v>
                </c:pt>
                <c:pt idx="10">
                  <c:v>55991</c:v>
                </c:pt>
                <c:pt idx="11">
                  <c:v>75593</c:v>
                </c:pt>
                <c:pt idx="12">
                  <c:v>721</c:v>
                </c:pt>
                <c:pt idx="13">
                  <c:v>79101</c:v>
                </c:pt>
                <c:pt idx="14">
                  <c:v>96371</c:v>
                </c:pt>
                <c:pt idx="15">
                  <c:v>54688</c:v>
                </c:pt>
                <c:pt idx="16">
                  <c:v>54229</c:v>
                </c:pt>
                <c:pt idx="17">
                  <c:v>68647</c:v>
                </c:pt>
                <c:pt idx="18">
                  <c:v>100402</c:v>
                </c:pt>
                <c:pt idx="19">
                  <c:v>93415</c:v>
                </c:pt>
                <c:pt idx="20">
                  <c:v>115624</c:v>
                </c:pt>
                <c:pt idx="21">
                  <c:v>77164</c:v>
                </c:pt>
                <c:pt idx="22">
                  <c:v>117227</c:v>
                </c:pt>
                <c:pt idx="23">
                  <c:v>57995</c:v>
                </c:pt>
                <c:pt idx="24">
                  <c:v>77610</c:v>
                </c:pt>
                <c:pt idx="25">
                  <c:v>798</c:v>
                </c:pt>
                <c:pt idx="26">
                  <c:v>81747</c:v>
                </c:pt>
                <c:pt idx="27">
                  <c:v>98056</c:v>
                </c:pt>
                <c:pt idx="28">
                  <c:v>56759</c:v>
                </c:pt>
                <c:pt idx="29">
                  <c:v>54863</c:v>
                </c:pt>
                <c:pt idx="30">
                  <c:v>70980</c:v>
                </c:pt>
                <c:pt idx="31">
                  <c:v>102476</c:v>
                </c:pt>
                <c:pt idx="32">
                  <c:v>96893</c:v>
                </c:pt>
                <c:pt idx="33">
                  <c:v>118754</c:v>
                </c:pt>
                <c:pt idx="34">
                  <c:v>79735</c:v>
                </c:pt>
                <c:pt idx="35">
                  <c:v>120720</c:v>
                </c:pt>
                <c:pt idx="36">
                  <c:v>59710</c:v>
                </c:pt>
                <c:pt idx="37">
                  <c:v>79523</c:v>
                </c:pt>
                <c:pt idx="38">
                  <c:v>908</c:v>
                </c:pt>
                <c:pt idx="39">
                  <c:v>82995</c:v>
                </c:pt>
                <c:pt idx="40">
                  <c:v>99188</c:v>
                </c:pt>
                <c:pt idx="41">
                  <c:v>57855</c:v>
                </c:pt>
                <c:pt idx="42">
                  <c:v>54982</c:v>
                </c:pt>
                <c:pt idx="43">
                  <c:v>72488</c:v>
                </c:pt>
                <c:pt idx="44">
                  <c:v>104346</c:v>
                </c:pt>
                <c:pt idx="45">
                  <c:v>98392</c:v>
                </c:pt>
                <c:pt idx="46">
                  <c:v>121714</c:v>
                </c:pt>
                <c:pt idx="47">
                  <c:v>81063</c:v>
                </c:pt>
                <c:pt idx="48">
                  <c:v>125020</c:v>
                </c:pt>
                <c:pt idx="49">
                  <c:v>60857</c:v>
                </c:pt>
                <c:pt idx="50">
                  <c:v>80434</c:v>
                </c:pt>
                <c:pt idx="51">
                  <c:v>1102</c:v>
                </c:pt>
                <c:pt idx="52">
                  <c:v>83370</c:v>
                </c:pt>
                <c:pt idx="53">
                  <c:v>100249</c:v>
                </c:pt>
                <c:pt idx="54">
                  <c:v>58613</c:v>
                </c:pt>
                <c:pt idx="55">
                  <c:v>55057</c:v>
                </c:pt>
                <c:pt idx="56">
                  <c:v>73384</c:v>
                </c:pt>
                <c:pt idx="57">
                  <c:v>105800</c:v>
                </c:pt>
                <c:pt idx="58">
                  <c:v>99404</c:v>
                </c:pt>
                <c:pt idx="59">
                  <c:v>123939</c:v>
                </c:pt>
                <c:pt idx="60">
                  <c:v>81848</c:v>
                </c:pt>
                <c:pt idx="61">
                  <c:v>128866</c:v>
                </c:pt>
                <c:pt idx="62">
                  <c:v>61395</c:v>
                </c:pt>
                <c:pt idx="63">
                  <c:v>80949</c:v>
                </c:pt>
                <c:pt idx="64">
                  <c:v>1202</c:v>
                </c:pt>
                <c:pt idx="65">
                  <c:v>84379</c:v>
                </c:pt>
                <c:pt idx="66">
                  <c:v>101776</c:v>
                </c:pt>
                <c:pt idx="67">
                  <c:v>84379</c:v>
                </c:pt>
                <c:pt idx="68">
                  <c:v>55537</c:v>
                </c:pt>
                <c:pt idx="69">
                  <c:v>74938</c:v>
                </c:pt>
                <c:pt idx="70">
                  <c:v>107488</c:v>
                </c:pt>
                <c:pt idx="71">
                  <c:v>101498</c:v>
                </c:pt>
                <c:pt idx="72">
                  <c:v>126954</c:v>
                </c:pt>
                <c:pt idx="73">
                  <c:v>82738</c:v>
                </c:pt>
                <c:pt idx="74">
                  <c:v>132797</c:v>
                </c:pt>
                <c:pt idx="75">
                  <c:v>62368</c:v>
                </c:pt>
                <c:pt idx="76">
                  <c:v>82698</c:v>
                </c:pt>
                <c:pt idx="77">
                  <c:v>1398</c:v>
                </c:pt>
                <c:pt idx="78">
                  <c:v>86361</c:v>
                </c:pt>
                <c:pt idx="79">
                  <c:v>103596</c:v>
                </c:pt>
                <c:pt idx="80">
                  <c:v>61336</c:v>
                </c:pt>
                <c:pt idx="81">
                  <c:v>55883</c:v>
                </c:pt>
                <c:pt idx="82">
                  <c:v>76609</c:v>
                </c:pt>
                <c:pt idx="83">
                  <c:v>109403</c:v>
                </c:pt>
                <c:pt idx="84">
                  <c:v>104765</c:v>
                </c:pt>
                <c:pt idx="85">
                  <c:v>129926</c:v>
                </c:pt>
                <c:pt idx="86">
                  <c:v>84575</c:v>
                </c:pt>
                <c:pt idx="87">
                  <c:v>137001</c:v>
                </c:pt>
                <c:pt idx="88">
                  <c:v>63321</c:v>
                </c:pt>
                <c:pt idx="89">
                  <c:v>84149</c:v>
                </c:pt>
                <c:pt idx="90">
                  <c:v>1548</c:v>
                </c:pt>
                <c:pt idx="91">
                  <c:v>87493</c:v>
                </c:pt>
                <c:pt idx="92">
                  <c:v>62685</c:v>
                </c:pt>
                <c:pt idx="93">
                  <c:v>78197</c:v>
                </c:pt>
                <c:pt idx="94">
                  <c:v>107709</c:v>
                </c:pt>
                <c:pt idx="95">
                  <c:v>85744</c:v>
                </c:pt>
                <c:pt idx="96">
                  <c:v>63949</c:v>
                </c:pt>
                <c:pt idx="97">
                  <c:v>104878</c:v>
                </c:pt>
                <c:pt idx="98">
                  <c:v>56713</c:v>
                </c:pt>
                <c:pt idx="99">
                  <c:v>110869</c:v>
                </c:pt>
                <c:pt idx="100">
                  <c:v>132185</c:v>
                </c:pt>
                <c:pt idx="101">
                  <c:v>141144</c:v>
                </c:pt>
                <c:pt idx="102">
                  <c:v>85473</c:v>
                </c:pt>
                <c:pt idx="103">
                  <c:v>1705</c:v>
                </c:pt>
                <c:pt idx="104">
                  <c:v>87969</c:v>
                </c:pt>
                <c:pt idx="105">
                  <c:v>64329</c:v>
                </c:pt>
                <c:pt idx="106">
                  <c:v>79901</c:v>
                </c:pt>
                <c:pt idx="107">
                  <c:v>111183</c:v>
                </c:pt>
                <c:pt idx="108">
                  <c:v>87189</c:v>
                </c:pt>
                <c:pt idx="109">
                  <c:v>64691</c:v>
                </c:pt>
                <c:pt idx="110">
                  <c:v>106181</c:v>
                </c:pt>
                <c:pt idx="111">
                  <c:v>57614</c:v>
                </c:pt>
                <c:pt idx="112">
                  <c:v>112306</c:v>
                </c:pt>
                <c:pt idx="113">
                  <c:v>134739</c:v>
                </c:pt>
                <c:pt idx="114">
                  <c:v>145329</c:v>
                </c:pt>
                <c:pt idx="115">
                  <c:v>86965</c:v>
                </c:pt>
                <c:pt idx="116">
                  <c:v>1932</c:v>
                </c:pt>
                <c:pt idx="117">
                  <c:v>88682</c:v>
                </c:pt>
                <c:pt idx="118">
                  <c:v>65694</c:v>
                </c:pt>
                <c:pt idx="119">
                  <c:v>81789</c:v>
                </c:pt>
                <c:pt idx="120">
                  <c:v>115677</c:v>
                </c:pt>
                <c:pt idx="121">
                  <c:v>88625</c:v>
                </c:pt>
                <c:pt idx="122">
                  <c:v>65399</c:v>
                </c:pt>
                <c:pt idx="123">
                  <c:v>107252</c:v>
                </c:pt>
                <c:pt idx="124">
                  <c:v>58472</c:v>
                </c:pt>
                <c:pt idx="125">
                  <c:v>113748</c:v>
                </c:pt>
                <c:pt idx="126">
                  <c:v>137286</c:v>
                </c:pt>
                <c:pt idx="127">
                  <c:v>149594</c:v>
                </c:pt>
                <c:pt idx="128">
                  <c:v>88460</c:v>
                </c:pt>
                <c:pt idx="129">
                  <c:v>2193</c:v>
                </c:pt>
                <c:pt idx="130">
                  <c:v>89351</c:v>
                </c:pt>
                <c:pt idx="131">
                  <c:v>67103</c:v>
                </c:pt>
                <c:pt idx="132">
                  <c:v>83908</c:v>
                </c:pt>
                <c:pt idx="133">
                  <c:v>120284</c:v>
                </c:pt>
                <c:pt idx="134">
                  <c:v>90496</c:v>
                </c:pt>
                <c:pt idx="135">
                  <c:v>66416</c:v>
                </c:pt>
                <c:pt idx="136">
                  <c:v>108744</c:v>
                </c:pt>
                <c:pt idx="137">
                  <c:v>59756</c:v>
                </c:pt>
                <c:pt idx="138">
                  <c:v>115187</c:v>
                </c:pt>
                <c:pt idx="139">
                  <c:v>139814</c:v>
                </c:pt>
                <c:pt idx="140">
                  <c:v>153726</c:v>
                </c:pt>
                <c:pt idx="141">
                  <c:v>89977</c:v>
                </c:pt>
                <c:pt idx="142">
                  <c:v>2395</c:v>
                </c:pt>
                <c:pt idx="143">
                  <c:v>89948</c:v>
                </c:pt>
                <c:pt idx="144">
                  <c:v>68164</c:v>
                </c:pt>
                <c:pt idx="145">
                  <c:v>85883</c:v>
                </c:pt>
                <c:pt idx="146">
                  <c:v>124632</c:v>
                </c:pt>
                <c:pt idx="147">
                  <c:v>91930</c:v>
                </c:pt>
                <c:pt idx="148">
                  <c:v>67587</c:v>
                </c:pt>
                <c:pt idx="149">
                  <c:v>110170</c:v>
                </c:pt>
                <c:pt idx="150">
                  <c:v>60881</c:v>
                </c:pt>
                <c:pt idx="151">
                  <c:v>116351</c:v>
                </c:pt>
                <c:pt idx="152">
                  <c:v>142594</c:v>
                </c:pt>
                <c:pt idx="153">
                  <c:v>157905</c:v>
                </c:pt>
                <c:pt idx="154">
                  <c:v>91535</c:v>
                </c:pt>
                <c:pt idx="155">
                  <c:v>2628</c:v>
                </c:pt>
                <c:pt idx="156">
                  <c:v>90586</c:v>
                </c:pt>
                <c:pt idx="157">
                  <c:v>69090</c:v>
                </c:pt>
                <c:pt idx="158">
                  <c:v>87385</c:v>
                </c:pt>
                <c:pt idx="159">
                  <c:v>127705</c:v>
                </c:pt>
                <c:pt idx="160">
                  <c:v>93256</c:v>
                </c:pt>
                <c:pt idx="161">
                  <c:v>68422</c:v>
                </c:pt>
                <c:pt idx="162">
                  <c:v>111387</c:v>
                </c:pt>
                <c:pt idx="163">
                  <c:v>61924</c:v>
                </c:pt>
                <c:pt idx="164">
                  <c:v>117554</c:v>
                </c:pt>
                <c:pt idx="165">
                  <c:v>145212</c:v>
                </c:pt>
                <c:pt idx="166">
                  <c:v>161789</c:v>
                </c:pt>
                <c:pt idx="167">
                  <c:v>92785</c:v>
                </c:pt>
                <c:pt idx="168">
                  <c:v>2748</c:v>
                </c:pt>
                <c:pt idx="169">
                  <c:v>91177</c:v>
                </c:pt>
                <c:pt idx="170">
                  <c:v>70184</c:v>
                </c:pt>
                <c:pt idx="171">
                  <c:v>88811</c:v>
                </c:pt>
                <c:pt idx="172">
                  <c:v>130793</c:v>
                </c:pt>
                <c:pt idx="173">
                  <c:v>94498</c:v>
                </c:pt>
                <c:pt idx="174">
                  <c:v>69216</c:v>
                </c:pt>
                <c:pt idx="175">
                  <c:v>112675</c:v>
                </c:pt>
                <c:pt idx="176">
                  <c:v>62731</c:v>
                </c:pt>
                <c:pt idx="177">
                  <c:v>118679</c:v>
                </c:pt>
                <c:pt idx="178">
                  <c:v>147924</c:v>
                </c:pt>
                <c:pt idx="179">
                  <c:v>165573</c:v>
                </c:pt>
                <c:pt idx="180">
                  <c:v>93817</c:v>
                </c:pt>
                <c:pt idx="181">
                  <c:v>2857</c:v>
                </c:pt>
                <c:pt idx="182">
                  <c:v>92300</c:v>
                </c:pt>
                <c:pt idx="183">
                  <c:v>71369</c:v>
                </c:pt>
                <c:pt idx="184">
                  <c:v>90431</c:v>
                </c:pt>
                <c:pt idx="185">
                  <c:v>134617</c:v>
                </c:pt>
                <c:pt idx="186">
                  <c:v>96094</c:v>
                </c:pt>
                <c:pt idx="187">
                  <c:v>70035</c:v>
                </c:pt>
                <c:pt idx="188">
                  <c:v>114108</c:v>
                </c:pt>
                <c:pt idx="189">
                  <c:v>63780</c:v>
                </c:pt>
                <c:pt idx="190">
                  <c:v>120048</c:v>
                </c:pt>
                <c:pt idx="191">
                  <c:v>150862</c:v>
                </c:pt>
                <c:pt idx="192">
                  <c:v>169627</c:v>
                </c:pt>
                <c:pt idx="193">
                  <c:v>95009</c:v>
                </c:pt>
                <c:pt idx="194">
                  <c:v>3048</c:v>
                </c:pt>
                <c:pt idx="195">
                  <c:v>93569</c:v>
                </c:pt>
                <c:pt idx="196">
                  <c:v>72460</c:v>
                </c:pt>
                <c:pt idx="197">
                  <c:v>92296</c:v>
                </c:pt>
                <c:pt idx="198">
                  <c:v>138977</c:v>
                </c:pt>
                <c:pt idx="199">
                  <c:v>97607</c:v>
                </c:pt>
                <c:pt idx="200">
                  <c:v>71165</c:v>
                </c:pt>
                <c:pt idx="201">
                  <c:v>115404</c:v>
                </c:pt>
                <c:pt idx="202">
                  <c:v>64939</c:v>
                </c:pt>
                <c:pt idx="203">
                  <c:v>121475</c:v>
                </c:pt>
                <c:pt idx="204">
                  <c:v>152920</c:v>
                </c:pt>
                <c:pt idx="205">
                  <c:v>173880</c:v>
                </c:pt>
                <c:pt idx="206">
                  <c:v>96001</c:v>
                </c:pt>
                <c:pt idx="207">
                  <c:v>3279</c:v>
                </c:pt>
                <c:pt idx="208">
                  <c:v>94882</c:v>
                </c:pt>
                <c:pt idx="209">
                  <c:v>73493</c:v>
                </c:pt>
                <c:pt idx="210">
                  <c:v>94311</c:v>
                </c:pt>
                <c:pt idx="211">
                  <c:v>143543</c:v>
                </c:pt>
                <c:pt idx="212">
                  <c:v>99125</c:v>
                </c:pt>
                <c:pt idx="213">
                  <c:v>72242</c:v>
                </c:pt>
                <c:pt idx="214">
                  <c:v>116584</c:v>
                </c:pt>
                <c:pt idx="215">
                  <c:v>65902</c:v>
                </c:pt>
                <c:pt idx="216">
                  <c:v>122874</c:v>
                </c:pt>
                <c:pt idx="217">
                  <c:v>154759</c:v>
                </c:pt>
                <c:pt idx="218">
                  <c:v>177962</c:v>
                </c:pt>
                <c:pt idx="219">
                  <c:v>96972</c:v>
                </c:pt>
                <c:pt idx="220">
                  <c:v>3495</c:v>
                </c:pt>
                <c:pt idx="221">
                  <c:v>96264</c:v>
                </c:pt>
                <c:pt idx="222">
                  <c:v>74556</c:v>
                </c:pt>
                <c:pt idx="223">
                  <c:v>96610</c:v>
                </c:pt>
                <c:pt idx="224">
                  <c:v>148621</c:v>
                </c:pt>
                <c:pt idx="225">
                  <c:v>101079</c:v>
                </c:pt>
                <c:pt idx="226">
                  <c:v>73098</c:v>
                </c:pt>
                <c:pt idx="227">
                  <c:v>117850</c:v>
                </c:pt>
                <c:pt idx="228">
                  <c:v>66930</c:v>
                </c:pt>
                <c:pt idx="229">
                  <c:v>124320</c:v>
                </c:pt>
                <c:pt idx="230">
                  <c:v>156546</c:v>
                </c:pt>
                <c:pt idx="231">
                  <c:v>182264</c:v>
                </c:pt>
                <c:pt idx="232">
                  <c:v>97978</c:v>
                </c:pt>
                <c:pt idx="233">
                  <c:v>3651</c:v>
                </c:pt>
                <c:pt idx="234">
                  <c:v>1159</c:v>
                </c:pt>
                <c:pt idx="235">
                  <c:v>926</c:v>
                </c:pt>
                <c:pt idx="236">
                  <c:v>97036</c:v>
                </c:pt>
                <c:pt idx="237">
                  <c:v>149771</c:v>
                </c:pt>
                <c:pt idx="238">
                  <c:v>101865</c:v>
                </c:pt>
                <c:pt idx="239">
                  <c:v>73335</c:v>
                </c:pt>
                <c:pt idx="240">
                  <c:v>118248</c:v>
                </c:pt>
                <c:pt idx="241">
                  <c:v>67335</c:v>
                </c:pt>
                <c:pt idx="242">
                  <c:v>124826</c:v>
                </c:pt>
                <c:pt idx="243">
                  <c:v>157398</c:v>
                </c:pt>
                <c:pt idx="244">
                  <c:v>185824</c:v>
                </c:pt>
                <c:pt idx="245">
                  <c:v>98274</c:v>
                </c:pt>
                <c:pt idx="246">
                  <c:v>3696</c:v>
                </c:pt>
                <c:pt idx="247">
                  <c:v>1296</c:v>
                </c:pt>
                <c:pt idx="248">
                  <c:v>1139</c:v>
                </c:pt>
                <c:pt idx="249">
                  <c:v>97310</c:v>
                </c:pt>
                <c:pt idx="250">
                  <c:v>150380</c:v>
                </c:pt>
                <c:pt idx="251">
                  <c:v>102576</c:v>
                </c:pt>
                <c:pt idx="252">
                  <c:v>73507</c:v>
                </c:pt>
                <c:pt idx="253">
                  <c:v>118996</c:v>
                </c:pt>
                <c:pt idx="254">
                  <c:v>67831</c:v>
                </c:pt>
                <c:pt idx="255">
                  <c:v>125500</c:v>
                </c:pt>
                <c:pt idx="256">
                  <c:v>158350</c:v>
                </c:pt>
                <c:pt idx="257">
                  <c:v>189253</c:v>
                </c:pt>
                <c:pt idx="258">
                  <c:v>98844</c:v>
                </c:pt>
                <c:pt idx="259">
                  <c:v>3862</c:v>
                </c:pt>
                <c:pt idx="260">
                  <c:v>2508</c:v>
                </c:pt>
                <c:pt idx="261">
                  <c:v>2122</c:v>
                </c:pt>
                <c:pt idx="262">
                  <c:v>98844</c:v>
                </c:pt>
                <c:pt idx="263">
                  <c:v>153493</c:v>
                </c:pt>
                <c:pt idx="264">
                  <c:v>103570</c:v>
                </c:pt>
                <c:pt idx="265">
                  <c:v>74183</c:v>
                </c:pt>
                <c:pt idx="266">
                  <c:v>120363</c:v>
                </c:pt>
                <c:pt idx="267">
                  <c:v>68398</c:v>
                </c:pt>
                <c:pt idx="268">
                  <c:v>126587</c:v>
                </c:pt>
                <c:pt idx="269">
                  <c:v>159440</c:v>
                </c:pt>
                <c:pt idx="270">
                  <c:v>193080</c:v>
                </c:pt>
                <c:pt idx="271">
                  <c:v>99927</c:v>
                </c:pt>
                <c:pt idx="272">
                  <c:v>4128</c:v>
                </c:pt>
                <c:pt idx="273">
                  <c:v>4700</c:v>
                </c:pt>
                <c:pt idx="274">
                  <c:v>3285</c:v>
                </c:pt>
                <c:pt idx="275">
                  <c:v>101125</c:v>
                </c:pt>
                <c:pt idx="276">
                  <c:v>158084</c:v>
                </c:pt>
                <c:pt idx="277">
                  <c:v>105376</c:v>
                </c:pt>
                <c:pt idx="278">
                  <c:v>75732</c:v>
                </c:pt>
                <c:pt idx="279">
                  <c:v>121654</c:v>
                </c:pt>
                <c:pt idx="280">
                  <c:v>69430</c:v>
                </c:pt>
                <c:pt idx="281">
                  <c:v>128144</c:v>
                </c:pt>
                <c:pt idx="282">
                  <c:v>161216</c:v>
                </c:pt>
                <c:pt idx="283">
                  <c:v>197657</c:v>
                </c:pt>
                <c:pt idx="284">
                  <c:v>101433</c:v>
                </c:pt>
                <c:pt idx="285">
                  <c:v>4441</c:v>
                </c:pt>
                <c:pt idx="286">
                  <c:v>6684</c:v>
                </c:pt>
                <c:pt idx="287">
                  <c:v>4521</c:v>
                </c:pt>
                <c:pt idx="288">
                  <c:v>103178</c:v>
                </c:pt>
                <c:pt idx="289">
                  <c:v>162464</c:v>
                </c:pt>
                <c:pt idx="290">
                  <c:v>107263</c:v>
                </c:pt>
                <c:pt idx="291">
                  <c:v>77269</c:v>
                </c:pt>
                <c:pt idx="292">
                  <c:v>122947</c:v>
                </c:pt>
                <c:pt idx="293">
                  <c:v>70461</c:v>
                </c:pt>
                <c:pt idx="294">
                  <c:v>129601</c:v>
                </c:pt>
                <c:pt idx="295">
                  <c:v>162849</c:v>
                </c:pt>
                <c:pt idx="296">
                  <c:v>202081</c:v>
                </c:pt>
                <c:pt idx="297">
                  <c:v>102696</c:v>
                </c:pt>
                <c:pt idx="298">
                  <c:v>4633</c:v>
                </c:pt>
                <c:pt idx="299">
                  <c:v>4786</c:v>
                </c:pt>
                <c:pt idx="300">
                  <c:v>19203</c:v>
                </c:pt>
                <c:pt idx="301">
                  <c:v>8758</c:v>
                </c:pt>
                <c:pt idx="302">
                  <c:v>5817</c:v>
                </c:pt>
                <c:pt idx="303">
                  <c:v>105520</c:v>
                </c:pt>
                <c:pt idx="304">
                  <c:v>166350</c:v>
                </c:pt>
                <c:pt idx="305">
                  <c:v>109144</c:v>
                </c:pt>
                <c:pt idx="306">
                  <c:v>78902</c:v>
                </c:pt>
                <c:pt idx="307">
                  <c:v>124569</c:v>
                </c:pt>
                <c:pt idx="308">
                  <c:v>71529</c:v>
                </c:pt>
                <c:pt idx="309">
                  <c:v>131144</c:v>
                </c:pt>
                <c:pt idx="310">
                  <c:v>164386</c:v>
                </c:pt>
                <c:pt idx="311">
                  <c:v>207406</c:v>
                </c:pt>
                <c:pt idx="312">
                  <c:v>103920</c:v>
                </c:pt>
                <c:pt idx="313">
                  <c:v>4829</c:v>
                </c:pt>
                <c:pt idx="314">
                  <c:v>7052</c:v>
                </c:pt>
                <c:pt idx="315">
                  <c:v>20073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7-4B5B-8D0B-F1DD3246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02287"/>
        <c:axId val="1077517343"/>
      </c:scatterChart>
      <c:valAx>
        <c:axId val="10446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Meteran Awal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1734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775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Meteran Akhir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022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Trend in Cost of Electricity (</a:t>
            </a:r>
            <a:r>
              <a:rPr lang="en-US"/>
              <a:t>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'Pivot&amp;Chart'!$B$3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'Pivot&amp;Chart'!$A$4:$A$30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'Pivot&amp;Chart'!$B$4:$B$30</c:f>
              <c:numCache>
                <c:formatCode>_("Rp"* #,##0_);_("Rp"* \(#,##0\);_("Rp"* "-"_);_(@_)</c:formatCode>
                <c:ptCount val="24"/>
                <c:pt idx="0">
                  <c:v>50541546.487999998</c:v>
                </c:pt>
                <c:pt idx="1">
                  <c:v>46043054.487999998</c:v>
                </c:pt>
                <c:pt idx="2">
                  <c:v>41229427.975999996</c:v>
                </c:pt>
                <c:pt idx="3">
                  <c:v>29640237.975999996</c:v>
                </c:pt>
                <c:pt idx="4">
                  <c:v>23713260.415999994</c:v>
                </c:pt>
                <c:pt idx="5">
                  <c:v>30268997.975999996</c:v>
                </c:pt>
                <c:pt idx="6">
                  <c:v>36032154.975999996</c:v>
                </c:pt>
                <c:pt idx="7">
                  <c:v>30395424.464000002</c:v>
                </c:pt>
                <c:pt idx="8">
                  <c:v>32514631.464000002</c:v>
                </c:pt>
                <c:pt idx="9">
                  <c:v>33565620.952</c:v>
                </c:pt>
                <c:pt idx="10">
                  <c:v>35950701.975999996</c:v>
                </c:pt>
                <c:pt idx="11">
                  <c:v>34244475.975999996</c:v>
                </c:pt>
                <c:pt idx="12">
                  <c:v>29518018.464000002</c:v>
                </c:pt>
                <c:pt idx="13">
                  <c:v>28975672.952</c:v>
                </c:pt>
                <c:pt idx="14">
                  <c:v>33046973.975999996</c:v>
                </c:pt>
                <c:pt idx="15">
                  <c:v>33273510.487999998</c:v>
                </c:pt>
                <c:pt idx="16">
                  <c:v>32620457.487999998</c:v>
                </c:pt>
                <c:pt idx="17">
                  <c:v>34801785.975999996</c:v>
                </c:pt>
                <c:pt idx="18">
                  <c:v>17938591.391999997</c:v>
                </c:pt>
                <c:pt idx="19">
                  <c:v>19959117.367999993</c:v>
                </c:pt>
                <c:pt idx="20">
                  <c:v>27014410.464000002</c:v>
                </c:pt>
                <c:pt idx="21">
                  <c:v>37429042.487999998</c:v>
                </c:pt>
                <c:pt idx="22">
                  <c:v>40477773.975999996</c:v>
                </c:pt>
                <c:pt idx="23">
                  <c:v>42069679.975999996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21D-ACED-D20761E94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3444656"/>
        <c:axId val="1217142783"/>
      </c:lineChart>
      <c:catAx>
        <c:axId val="14634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42783"/>
        <c:crosses val="autoZero"/>
        <c:auto val="1"/>
        <c:lblAlgn val="ctr"/>
        <c:lblOffset val="100"/>
        <c:noMultiLvlLbl val="0"/>
      </c:catAx>
      <c:valAx>
        <c:axId val="12171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Cost (Rp)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Monthly Trend in Electricity Consumption</a:t>
            </a:r>
            <a:r>
              <a:rPr lang="en-ID" baseline="0"/>
              <a:t> (</a:t>
            </a:r>
            <a:r>
              <a:rPr lang="en-ID"/>
              <a:t>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'Pivot&amp;Chart'!$E$3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'Pivot&amp;Chart'!$D$4:$D$30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'Pivot&amp;Chart'!$E$4:$E$30</c:f>
              <c:numCache>
                <c:formatCode>_-* #,##0.000_-;\-* #,##0.000_-;_-* "-"_-;_-@_-</c:formatCode>
                <c:ptCount val="24"/>
                <c:pt idx="0">
                  <c:v>35368.472000000002</c:v>
                </c:pt>
                <c:pt idx="1">
                  <c:v>32220.472000000002</c:v>
                </c:pt>
                <c:pt idx="2">
                  <c:v>28851.944000000003</c:v>
                </c:pt>
                <c:pt idx="3">
                  <c:v>20741.944000000003</c:v>
                </c:pt>
                <c:pt idx="4">
                  <c:v>16594.304</c:v>
                </c:pt>
                <c:pt idx="5">
                  <c:v>21181.944000000003</c:v>
                </c:pt>
                <c:pt idx="6">
                  <c:v>25214.944000000003</c:v>
                </c:pt>
                <c:pt idx="7">
                  <c:v>21270.416000000001</c:v>
                </c:pt>
                <c:pt idx="8">
                  <c:v>22753.416000000001</c:v>
                </c:pt>
                <c:pt idx="9">
                  <c:v>23488.887999999999</c:v>
                </c:pt>
                <c:pt idx="10">
                  <c:v>25157.944000000003</c:v>
                </c:pt>
                <c:pt idx="11">
                  <c:v>23963.944000000003</c:v>
                </c:pt>
                <c:pt idx="12">
                  <c:v>20656.416000000001</c:v>
                </c:pt>
                <c:pt idx="13">
                  <c:v>20276.887999999999</c:v>
                </c:pt>
                <c:pt idx="14">
                  <c:v>23125.944000000003</c:v>
                </c:pt>
                <c:pt idx="15">
                  <c:v>23284.472000000002</c:v>
                </c:pt>
                <c:pt idx="16">
                  <c:v>22827.472000000002</c:v>
                </c:pt>
                <c:pt idx="17">
                  <c:v>24353.944000000003</c:v>
                </c:pt>
                <c:pt idx="18">
                  <c:v>12553.248</c:v>
                </c:pt>
                <c:pt idx="19">
                  <c:v>13967.191999999999</c:v>
                </c:pt>
                <c:pt idx="20">
                  <c:v>18904.416000000001</c:v>
                </c:pt>
                <c:pt idx="21">
                  <c:v>26192.472000000002</c:v>
                </c:pt>
                <c:pt idx="22">
                  <c:v>28325.944000000003</c:v>
                </c:pt>
                <c:pt idx="23">
                  <c:v>29439.944000000003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4B63-B143-0B1711F767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611392"/>
        <c:axId val="1214204719"/>
      </c:lineChart>
      <c:catAx>
        <c:axId val="2486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4719"/>
        <c:crosses val="autoZero"/>
        <c:auto val="1"/>
        <c:lblAlgn val="ctr"/>
        <c:lblOffset val="100"/>
        <c:noMultiLvlLbl val="0"/>
      </c:catAx>
      <c:valAx>
        <c:axId val="12142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49978127734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Cost of Electricity Per Floor and Zone in February-April 2021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'Pivot&amp;Chart'!$A$39:$A$54</c:f>
              <c:multiLvlStrCache>
                <c:ptCount val="1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D</c:v>
                  </c:pt>
                  <c:pt idx="10">
                    <c:v>E</c:v>
                  </c:pt>
                  <c:pt idx="11">
                    <c:v>F</c:v>
                  </c:pt>
                  <c:pt idx="12">
                    <c:v>G</c:v>
                  </c:pt>
                </c:lvl>
                <c:lvl>
                  <c:pt idx="0">
                    <c:v>6</c:v>
                  </c:pt>
                  <c:pt idx="6">
                    <c:v>15</c:v>
                  </c:pt>
                </c:lvl>
              </c:multiLvlStrCache>
            </c:multiLvlStrRef>
          </c:cat>
          <c:val>
            <c:numRef>
              <c:f>'Pivot&amp;Chart'!$B$39:$B$54</c:f>
              <c:numCache>
                <c:formatCode>_("Rp"* #,##0_);_("Rp"* \(#,##0\);_("Rp"* "-"_);_(@_)</c:formatCode>
                <c:ptCount val="13"/>
                <c:pt idx="0">
                  <c:v>4663501.4879999999</c:v>
                </c:pt>
                <c:pt idx="1">
                  <c:v>4815730</c:v>
                </c:pt>
                <c:pt idx="2">
                  <c:v>7017819</c:v>
                </c:pt>
                <c:pt idx="3">
                  <c:v>16107688</c:v>
                </c:pt>
                <c:pt idx="4">
                  <c:v>6217579</c:v>
                </c:pt>
                <c:pt idx="5">
                  <c:v>4105436.9759999998</c:v>
                </c:pt>
                <c:pt idx="6">
                  <c:v>5740293</c:v>
                </c:pt>
                <c:pt idx="7">
                  <c:v>4400565.4879999999</c:v>
                </c:pt>
                <c:pt idx="8">
                  <c:v>5603109</c:v>
                </c:pt>
                <c:pt idx="9">
                  <c:v>11014732</c:v>
                </c:pt>
                <c:pt idx="10">
                  <c:v>17278039</c:v>
                </c:pt>
                <c:pt idx="11">
                  <c:v>4595664</c:v>
                </c:pt>
                <c:pt idx="12">
                  <c:v>3736000.4639999997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B-411E-AE1A-3BFF86118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7571695"/>
        <c:axId val="1214170495"/>
      </c:barChart>
      <c:catAx>
        <c:axId val="9375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Location</a:t>
                </a:r>
                <a:r>
                  <a:rPr lang="en-ID" baseline="0"/>
                  <a:t> (Floor and Zone)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70495"/>
        <c:crosses val="autoZero"/>
        <c:auto val="1"/>
        <c:lblAlgn val="ctr"/>
        <c:lblOffset val="100"/>
        <c:noMultiLvlLbl val="0"/>
      </c:catAx>
      <c:valAx>
        <c:axId val="12141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Cost (Rp)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7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Electricity</a:t>
            </a:r>
            <a:r>
              <a:rPr lang="en-ID" baseline="0"/>
              <a:t> Consumption Per Floor and Zone February-April 2021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'Pivot&amp;Chart'!$E$38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'Pivot&amp;Chart'!$D$39:$D$54</c:f>
              <c:multiLvlStrCache>
                <c:ptCount val="1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D</c:v>
                  </c:pt>
                  <c:pt idx="10">
                    <c:v>E</c:v>
                  </c:pt>
                  <c:pt idx="11">
                    <c:v>F</c:v>
                  </c:pt>
                  <c:pt idx="12">
                    <c:v>G</c:v>
                  </c:pt>
                </c:lvl>
                <c:lvl>
                  <c:pt idx="0">
                    <c:v>6</c:v>
                  </c:pt>
                  <c:pt idx="6">
                    <c:v>15</c:v>
                  </c:pt>
                </c:lvl>
              </c:multiLvlStrCache>
            </c:multiLvlStrRef>
          </c:cat>
          <c:val>
            <c:numRef>
              <c:f>'Pivot&amp;Chart'!$E$39:$E$54</c:f>
              <c:numCache>
                <c:formatCode>_-* #,##0.000_-;\-* #,##0.000_-;_-* "-"_-;_-@_-</c:formatCode>
                <c:ptCount val="13"/>
                <c:pt idx="0">
                  <c:v>3263.4719999999998</c:v>
                </c:pt>
                <c:pt idx="1">
                  <c:v>3370</c:v>
                </c:pt>
                <c:pt idx="2">
                  <c:v>4911</c:v>
                </c:pt>
                <c:pt idx="3">
                  <c:v>11272</c:v>
                </c:pt>
                <c:pt idx="4">
                  <c:v>4351</c:v>
                </c:pt>
                <c:pt idx="5">
                  <c:v>2872.944</c:v>
                </c:pt>
                <c:pt idx="6">
                  <c:v>4017</c:v>
                </c:pt>
                <c:pt idx="7">
                  <c:v>3079.4719999999998</c:v>
                </c:pt>
                <c:pt idx="8">
                  <c:v>3921</c:v>
                </c:pt>
                <c:pt idx="9">
                  <c:v>7708</c:v>
                </c:pt>
                <c:pt idx="10">
                  <c:v>12091</c:v>
                </c:pt>
                <c:pt idx="11">
                  <c:v>3216</c:v>
                </c:pt>
                <c:pt idx="12">
                  <c:v>2614.4160000000002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1-453B-AB19-FC76ACC0E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6579359"/>
        <c:axId val="1214162063"/>
      </c:barChart>
      <c:catAx>
        <c:axId val="12065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Location</a:t>
                </a:r>
                <a:r>
                  <a:rPr lang="en-ID" baseline="0"/>
                  <a:t> (Floor and Zone)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62063"/>
        <c:crosses val="autoZero"/>
        <c:auto val="1"/>
        <c:lblAlgn val="ctr"/>
        <c:lblOffset val="100"/>
        <c:noMultiLvlLbl val="0"/>
      </c:catAx>
      <c:valAx>
        <c:axId val="12141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Electricity</a:t>
                </a:r>
                <a:r>
                  <a:rPr lang="en-ID" baseline="0"/>
                  <a:t> Consumption (KWh)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3.0555555555555555E-2"/>
              <c:y val="0.22101414406532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Monthly</a:t>
            </a:r>
            <a:r>
              <a:rPr lang="en-ID" baseline="0"/>
              <a:t> trend in cost of electricity (2020)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'Pivot&amp;Chart'!$B$70</c:f>
              <c:strCache>
                <c:ptCount val="1"/>
                <c:pt idx="0">
                  <c:v>Sum of Biaya Actual Listrik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'Pivot&amp;Chart'!$A$71:$A$84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'Pivot&amp;Chart'!$B$71:$B$84</c:f>
              <c:numCache>
                <c:formatCode>_("Rp"* #,##0_);_("Rp"* \(#,##0\);_("Rp"* "-"_);_(@_)</c:formatCode>
                <c:ptCount val="12"/>
                <c:pt idx="0">
                  <c:v>50541546.487999998</c:v>
                </c:pt>
                <c:pt idx="1">
                  <c:v>46043054.487999998</c:v>
                </c:pt>
                <c:pt idx="2">
                  <c:v>41229427.975999996</c:v>
                </c:pt>
                <c:pt idx="3">
                  <c:v>29640237.975999996</c:v>
                </c:pt>
                <c:pt idx="4">
                  <c:v>23713260.415999994</c:v>
                </c:pt>
                <c:pt idx="5">
                  <c:v>30268997.975999996</c:v>
                </c:pt>
                <c:pt idx="6">
                  <c:v>36032154.975999996</c:v>
                </c:pt>
                <c:pt idx="7">
                  <c:v>30395424.464000002</c:v>
                </c:pt>
                <c:pt idx="8">
                  <c:v>32514631.464000002</c:v>
                </c:pt>
                <c:pt idx="9">
                  <c:v>33565620.952</c:v>
                </c:pt>
                <c:pt idx="10">
                  <c:v>35950701.975999996</c:v>
                </c:pt>
                <c:pt idx="11">
                  <c:v>34244475.975999996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1-4E18-BA85-5FDBF52BA86F}"/>
            </c:ext>
          </c:extLst>
        </c:ser>
        <c:ser>
          <c:idx val="1"/>
          <c:order val="1"/>
          <c:tx>
            <c:strRef>
              <c:f>'Pivot&amp;Chart'!$C$70</c:f>
              <c:strCache>
                <c:ptCount val="1"/>
                <c:pt idx="0">
                  <c:v>Sum of Estimasi Biaya 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'Pivot&amp;Chart'!$A$71:$A$84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'Pivot&amp;Chart'!$C$71:$C$84</c:f>
              <c:numCache>
                <c:formatCode>_("Rp"* #,##0_);_("Rp"* \(#,##0\);_("Rp"* "-"_);_(@_)</c:formatCode>
                <c:ptCount val="12"/>
                <c:pt idx="0">
                  <c:v>37080537.862592213</c:v>
                </c:pt>
                <c:pt idx="1">
                  <c:v>33780154.029458553</c:v>
                </c:pt>
                <c:pt idx="2">
                  <c:v>30248567.195704412</c:v>
                </c:pt>
                <c:pt idx="3">
                  <c:v>21745990.039823242</c:v>
                </c:pt>
                <c:pt idx="4">
                  <c:v>17397577.078686502</c:v>
                </c:pt>
                <c:pt idx="5">
                  <c:v>22207288.923742812</c:v>
                </c:pt>
                <c:pt idx="6">
                  <c:v>26435512.557487413</c:v>
                </c:pt>
                <c:pt idx="7">
                  <c:v>22300043.548420385</c:v>
                </c:pt>
                <c:pt idx="8">
                  <c:v>23854830.468540207</c:v>
                </c:pt>
                <c:pt idx="9">
                  <c:v>24625904.13389042</c:v>
                </c:pt>
                <c:pt idx="10">
                  <c:v>26375753.383888744</c:v>
                </c:pt>
                <c:pt idx="11">
                  <c:v>25123955.957979731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1-4E18-BA85-5FDBF52BA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3676223"/>
        <c:axId val="1214197279"/>
      </c:barChart>
      <c:catAx>
        <c:axId val="12036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7279"/>
        <c:crosses val="autoZero"/>
        <c:auto val="1"/>
        <c:lblAlgn val="ctr"/>
        <c:lblOffset val="100"/>
        <c:noMultiLvlLbl val="0"/>
      </c:catAx>
      <c:valAx>
        <c:axId val="1214197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cost (Rp)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MOnthly</a:t>
            </a:r>
            <a:r>
              <a:rPr lang="en-ID" baseline="0"/>
              <a:t> trend in electricity consumption (2020)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'Pivot&amp;Chart'!$F$70</c:f>
              <c:strCache>
                <c:ptCount val="1"/>
                <c:pt idx="0">
                  <c:v>Sum of KWh Listrik Actual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'Pivot&amp;Chart'!$E$71:$E$84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'Pivot&amp;Chart'!$F$71:$F$84</c:f>
              <c:numCache>
                <c:formatCode>_-* #,##0.000_-;\-* #,##0.000_-;_-* "-"_-;_-@_-</c:formatCode>
                <c:ptCount val="12"/>
                <c:pt idx="0">
                  <c:v>35368.472000000002</c:v>
                </c:pt>
                <c:pt idx="1">
                  <c:v>32220.472000000002</c:v>
                </c:pt>
                <c:pt idx="2">
                  <c:v>28851.944000000003</c:v>
                </c:pt>
                <c:pt idx="3">
                  <c:v>20741.944000000003</c:v>
                </c:pt>
                <c:pt idx="4">
                  <c:v>16594.304</c:v>
                </c:pt>
                <c:pt idx="5">
                  <c:v>21181.944000000003</c:v>
                </c:pt>
                <c:pt idx="6">
                  <c:v>25214.944000000003</c:v>
                </c:pt>
                <c:pt idx="7">
                  <c:v>21270.416000000001</c:v>
                </c:pt>
                <c:pt idx="8">
                  <c:v>22753.416000000001</c:v>
                </c:pt>
                <c:pt idx="9">
                  <c:v>23488.887999999999</c:v>
                </c:pt>
                <c:pt idx="10">
                  <c:v>25157.944000000003</c:v>
                </c:pt>
                <c:pt idx="11">
                  <c:v>23963.944000000003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7-4843-812E-3C11D7397D38}"/>
            </c:ext>
          </c:extLst>
        </c:ser>
        <c:ser>
          <c:idx val="1"/>
          <c:order val="1"/>
          <c:tx>
            <c:strRef>
              <c:f>'Pivot&amp;Chart'!$G$70</c:f>
              <c:strCache>
                <c:ptCount val="1"/>
                <c:pt idx="0">
                  <c:v>Sum of Estimasi KWh AC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'Pivot&amp;Chart'!$E$71:$E$84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'Pivot&amp;Chart'!$G$71:$G$84</c:f>
              <c:numCache>
                <c:formatCode>_-* #,##0.000_-;\-* #,##0.000_-;_-* "-"_-;_-@_-</c:formatCode>
                <c:ptCount val="12"/>
                <c:pt idx="0">
                  <c:v>25948.591926236673</c:v>
                </c:pt>
                <c:pt idx="1">
                  <c:v>23639.016115786246</c:v>
                </c:pt>
                <c:pt idx="2">
                  <c:v>21167.646742970195</c:v>
                </c:pt>
                <c:pt idx="3">
                  <c:v>15217.627739554402</c:v>
                </c:pt>
                <c:pt idx="4">
                  <c:v>12174.651559612665</c:v>
                </c:pt>
                <c:pt idx="5">
                  <c:v>15540.44011458559</c:v>
                </c:pt>
                <c:pt idx="6">
                  <c:v>18499.308997541932</c:v>
                </c:pt>
                <c:pt idx="7">
                  <c:v>15605.3488792305</c:v>
                </c:pt>
                <c:pt idx="8">
                  <c:v>16693.373315983354</c:v>
                </c:pt>
                <c:pt idx="9">
                  <c:v>17232.963004821846</c:v>
                </c:pt>
                <c:pt idx="10">
                  <c:v>18457.490121685616</c:v>
                </c:pt>
                <c:pt idx="11">
                  <c:v>17581.494722169158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7-4843-812E-3C11D7397D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041423"/>
        <c:axId val="1214200751"/>
      </c:lineChart>
      <c:catAx>
        <c:axId val="10480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0751"/>
        <c:crosses val="autoZero"/>
        <c:auto val="1"/>
        <c:lblAlgn val="ctr"/>
        <c:lblOffset val="100"/>
        <c:noMultiLvlLbl val="0"/>
      </c:catAx>
      <c:valAx>
        <c:axId val="121420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3.0203185063152116E-2"/>
              <c:y val="0.1937015164771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Consumption Project.xlsx]Pivot&amp;Chart!PivotTable12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Electricity Consumption Per Floor and Zone January-February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'Pivot&amp;Chart'!$H$38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'Pivot&amp;Chart'!$G$39:$G$54</c:f>
              <c:multiLvlStrCache>
                <c:ptCount val="1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D</c:v>
                  </c:pt>
                  <c:pt idx="10">
                    <c:v>E</c:v>
                  </c:pt>
                  <c:pt idx="11">
                    <c:v>F</c:v>
                  </c:pt>
                  <c:pt idx="12">
                    <c:v>G</c:v>
                  </c:pt>
                </c:lvl>
                <c:lvl>
                  <c:pt idx="0">
                    <c:v>6</c:v>
                  </c:pt>
                  <c:pt idx="6">
                    <c:v>15</c:v>
                  </c:pt>
                </c:lvl>
              </c:multiLvlStrCache>
            </c:multiLvlStrRef>
          </c:cat>
          <c:val>
            <c:numRef>
              <c:f>'Pivot&amp;Chart'!$H$39:$H$54</c:f>
              <c:numCache>
                <c:formatCode>_-* #,##0.000_-;\-* #,##0.000_-;_-* "-"_-;_-@_-</c:formatCode>
                <c:ptCount val="13"/>
                <c:pt idx="0">
                  <c:v>6727</c:v>
                </c:pt>
                <c:pt idx="1">
                  <c:v>5015</c:v>
                </c:pt>
                <c:pt idx="2">
                  <c:v>5815</c:v>
                </c:pt>
                <c:pt idx="3">
                  <c:v>5549</c:v>
                </c:pt>
                <c:pt idx="4">
                  <c:v>6041</c:v>
                </c:pt>
                <c:pt idx="5">
                  <c:v>4235</c:v>
                </c:pt>
                <c:pt idx="6">
                  <c:v>4267</c:v>
                </c:pt>
                <c:pt idx="7">
                  <c:v>3035</c:v>
                </c:pt>
                <c:pt idx="8">
                  <c:v>4998</c:v>
                </c:pt>
                <c:pt idx="9">
                  <c:v>7835</c:v>
                </c:pt>
                <c:pt idx="10">
                  <c:v>7902</c:v>
                </c:pt>
                <c:pt idx="11">
                  <c:v>4427</c:v>
                </c:pt>
                <c:pt idx="12">
                  <c:v>1742.944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DF8-A235-0941AA54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597007"/>
        <c:axId val="2054433024"/>
      </c:barChart>
      <c:catAx>
        <c:axId val="104459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Location (Floor and Zone)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33024"/>
        <c:crosses val="autoZero"/>
        <c:auto val="1"/>
        <c:lblAlgn val="ctr"/>
        <c:lblOffset val="100"/>
        <c:noMultiLvlLbl val="0"/>
      </c:catAx>
      <c:valAx>
        <c:axId val="2054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2.2192355738220194E-2"/>
              <c:y val="0.20674431204575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Biaya Actual Listrik and KWh Listrik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'Pivot&amp; Chart (2)'!$B$2</c:f>
              <c:strCache>
                <c:ptCount val="1"/>
                <c:pt idx="0">
                  <c:v>Biaya Actual Listrik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'Pivot&amp; Chart (2)'!$A$3:$A$316</c:f>
              <c:numCache>
                <c:formatCode>_-* #,##0.000_-;\-* #,##0.000_-;_-* "-"_-;_-@_-</c:formatCode>
                <c:ptCount val="314"/>
                <c:pt idx="0">
                  <c:v>3320</c:v>
                </c:pt>
                <c:pt idx="1">
                  <c:v>2180</c:v>
                </c:pt>
                <c:pt idx="2">
                  <c:v>2631</c:v>
                </c:pt>
                <c:pt idx="3">
                  <c:v>1862</c:v>
                </c:pt>
                <c:pt idx="4">
                  <c:v>3035</c:v>
                </c:pt>
                <c:pt idx="5">
                  <c:v>2555</c:v>
                </c:pt>
                <c:pt idx="6">
                  <c:v>2765</c:v>
                </c:pt>
                <c:pt idx="7">
                  <c:v>4272</c:v>
                </c:pt>
                <c:pt idx="8">
                  <c:v>3098</c:v>
                </c:pt>
                <c:pt idx="9">
                  <c:v>4138</c:v>
                </c:pt>
                <c:pt idx="10">
                  <c:v>2231</c:v>
                </c:pt>
                <c:pt idx="11">
                  <c:v>2410</c:v>
                </c:pt>
                <c:pt idx="12">
                  <c:v>871.47199999999998</c:v>
                </c:pt>
                <c:pt idx="13">
                  <c:v>3407</c:v>
                </c:pt>
                <c:pt idx="14">
                  <c:v>2087</c:v>
                </c:pt>
                <c:pt idx="15">
                  <c:v>2384</c:v>
                </c:pt>
                <c:pt idx="16">
                  <c:v>1173</c:v>
                </c:pt>
                <c:pt idx="17">
                  <c:v>2780</c:v>
                </c:pt>
                <c:pt idx="18">
                  <c:v>2443</c:v>
                </c:pt>
                <c:pt idx="19">
                  <c:v>2784</c:v>
                </c:pt>
                <c:pt idx="20">
                  <c:v>3563</c:v>
                </c:pt>
                <c:pt idx="21">
                  <c:v>2943</c:v>
                </c:pt>
                <c:pt idx="22">
                  <c:v>3764</c:v>
                </c:pt>
                <c:pt idx="23">
                  <c:v>2004</c:v>
                </c:pt>
                <c:pt idx="24">
                  <c:v>2017</c:v>
                </c:pt>
                <c:pt idx="25">
                  <c:v>871.47199999999998</c:v>
                </c:pt>
                <c:pt idx="26">
                  <c:v>2646</c:v>
                </c:pt>
                <c:pt idx="27">
                  <c:v>1685</c:v>
                </c:pt>
                <c:pt idx="28">
                  <c:v>2071</c:v>
                </c:pt>
                <c:pt idx="29">
                  <c:v>871.47199999999998</c:v>
                </c:pt>
                <c:pt idx="30">
                  <c:v>2333</c:v>
                </c:pt>
                <c:pt idx="31">
                  <c:v>2074</c:v>
                </c:pt>
                <c:pt idx="32">
                  <c:v>3478</c:v>
                </c:pt>
                <c:pt idx="33">
                  <c:v>3130</c:v>
                </c:pt>
                <c:pt idx="34">
                  <c:v>2571</c:v>
                </c:pt>
                <c:pt idx="35">
                  <c:v>3493</c:v>
                </c:pt>
                <c:pt idx="36">
                  <c:v>1715</c:v>
                </c:pt>
                <c:pt idx="37">
                  <c:v>1913</c:v>
                </c:pt>
                <c:pt idx="38">
                  <c:v>871.47199999999998</c:v>
                </c:pt>
                <c:pt idx="39">
                  <c:v>1248</c:v>
                </c:pt>
                <c:pt idx="40">
                  <c:v>1132</c:v>
                </c:pt>
                <c:pt idx="41">
                  <c:v>1096</c:v>
                </c:pt>
                <c:pt idx="42">
                  <c:v>871.47199999999998</c:v>
                </c:pt>
                <c:pt idx="43">
                  <c:v>1508</c:v>
                </c:pt>
                <c:pt idx="44">
                  <c:v>1870</c:v>
                </c:pt>
                <c:pt idx="45">
                  <c:v>1499</c:v>
                </c:pt>
                <c:pt idx="46">
                  <c:v>2960</c:v>
                </c:pt>
                <c:pt idx="47">
                  <c:v>1328</c:v>
                </c:pt>
                <c:pt idx="48">
                  <c:v>4300</c:v>
                </c:pt>
                <c:pt idx="49">
                  <c:v>1147</c:v>
                </c:pt>
                <c:pt idx="50">
                  <c:v>911</c:v>
                </c:pt>
                <c:pt idx="51">
                  <c:v>871.47199999999998</c:v>
                </c:pt>
                <c:pt idx="52">
                  <c:v>871.47199999999998</c:v>
                </c:pt>
                <c:pt idx="53">
                  <c:v>1061</c:v>
                </c:pt>
                <c:pt idx="54">
                  <c:v>871.47199999999998</c:v>
                </c:pt>
                <c:pt idx="55">
                  <c:v>871.47199999999998</c:v>
                </c:pt>
                <c:pt idx="56">
                  <c:v>896</c:v>
                </c:pt>
                <c:pt idx="57">
                  <c:v>1454</c:v>
                </c:pt>
                <c:pt idx="58">
                  <c:v>1012</c:v>
                </c:pt>
                <c:pt idx="59">
                  <c:v>2225</c:v>
                </c:pt>
                <c:pt idx="60">
                  <c:v>871.47199999999998</c:v>
                </c:pt>
                <c:pt idx="61">
                  <c:v>3846</c:v>
                </c:pt>
                <c:pt idx="62">
                  <c:v>871.47199999999998</c:v>
                </c:pt>
                <c:pt idx="63">
                  <c:v>871.47199999999998</c:v>
                </c:pt>
                <c:pt idx="64">
                  <c:v>871.47199999999998</c:v>
                </c:pt>
                <c:pt idx="65">
                  <c:v>1009</c:v>
                </c:pt>
                <c:pt idx="66">
                  <c:v>1527</c:v>
                </c:pt>
                <c:pt idx="67">
                  <c:v>1009</c:v>
                </c:pt>
                <c:pt idx="68">
                  <c:v>871.47199999999998</c:v>
                </c:pt>
                <c:pt idx="69">
                  <c:v>1554</c:v>
                </c:pt>
                <c:pt idx="70">
                  <c:v>1688</c:v>
                </c:pt>
                <c:pt idx="71">
                  <c:v>2094</c:v>
                </c:pt>
                <c:pt idx="72">
                  <c:v>3015</c:v>
                </c:pt>
                <c:pt idx="73">
                  <c:v>890</c:v>
                </c:pt>
                <c:pt idx="74">
                  <c:v>3931</c:v>
                </c:pt>
                <c:pt idx="75">
                  <c:v>973</c:v>
                </c:pt>
                <c:pt idx="76">
                  <c:v>1749</c:v>
                </c:pt>
                <c:pt idx="77">
                  <c:v>871.47199999999998</c:v>
                </c:pt>
                <c:pt idx="78">
                  <c:v>1982</c:v>
                </c:pt>
                <c:pt idx="79">
                  <c:v>1820</c:v>
                </c:pt>
                <c:pt idx="80">
                  <c:v>1400</c:v>
                </c:pt>
                <c:pt idx="81">
                  <c:v>871.47199999999998</c:v>
                </c:pt>
                <c:pt idx="82">
                  <c:v>1671</c:v>
                </c:pt>
                <c:pt idx="83">
                  <c:v>1915</c:v>
                </c:pt>
                <c:pt idx="84">
                  <c:v>3267</c:v>
                </c:pt>
                <c:pt idx="85">
                  <c:v>2972</c:v>
                </c:pt>
                <c:pt idx="86">
                  <c:v>1837</c:v>
                </c:pt>
                <c:pt idx="87">
                  <c:v>4204</c:v>
                </c:pt>
                <c:pt idx="88">
                  <c:v>953</c:v>
                </c:pt>
                <c:pt idx="89">
                  <c:v>1451</c:v>
                </c:pt>
                <c:pt idx="90">
                  <c:v>871.47199999999998</c:v>
                </c:pt>
                <c:pt idx="91">
                  <c:v>1132</c:v>
                </c:pt>
                <c:pt idx="92">
                  <c:v>1349</c:v>
                </c:pt>
                <c:pt idx="93">
                  <c:v>1588</c:v>
                </c:pt>
                <c:pt idx="94">
                  <c:v>2944</c:v>
                </c:pt>
                <c:pt idx="95">
                  <c:v>1169</c:v>
                </c:pt>
                <c:pt idx="96">
                  <c:v>871.47199999999998</c:v>
                </c:pt>
                <c:pt idx="97">
                  <c:v>1282</c:v>
                </c:pt>
                <c:pt idx="98">
                  <c:v>871.47199999999998</c:v>
                </c:pt>
                <c:pt idx="99">
                  <c:v>1466</c:v>
                </c:pt>
                <c:pt idx="100">
                  <c:v>2259</c:v>
                </c:pt>
                <c:pt idx="101">
                  <c:v>4143</c:v>
                </c:pt>
                <c:pt idx="102">
                  <c:v>1324</c:v>
                </c:pt>
                <c:pt idx="103">
                  <c:v>871.47199999999998</c:v>
                </c:pt>
                <c:pt idx="104">
                  <c:v>871.47199999999998</c:v>
                </c:pt>
                <c:pt idx="105">
                  <c:v>1644</c:v>
                </c:pt>
                <c:pt idx="106">
                  <c:v>1704</c:v>
                </c:pt>
                <c:pt idx="107">
                  <c:v>3474</c:v>
                </c:pt>
                <c:pt idx="108">
                  <c:v>1445</c:v>
                </c:pt>
                <c:pt idx="109">
                  <c:v>871.47199999999998</c:v>
                </c:pt>
                <c:pt idx="110">
                  <c:v>1303</c:v>
                </c:pt>
                <c:pt idx="111">
                  <c:v>901</c:v>
                </c:pt>
                <c:pt idx="112">
                  <c:v>1437</c:v>
                </c:pt>
                <c:pt idx="113">
                  <c:v>2554</c:v>
                </c:pt>
                <c:pt idx="114">
                  <c:v>4185</c:v>
                </c:pt>
                <c:pt idx="115">
                  <c:v>1492</c:v>
                </c:pt>
                <c:pt idx="116">
                  <c:v>871.47199999999998</c:v>
                </c:pt>
                <c:pt idx="117">
                  <c:v>871.47199999999998</c:v>
                </c:pt>
                <c:pt idx="118">
                  <c:v>1365</c:v>
                </c:pt>
                <c:pt idx="119">
                  <c:v>1888</c:v>
                </c:pt>
                <c:pt idx="120">
                  <c:v>4494</c:v>
                </c:pt>
                <c:pt idx="121">
                  <c:v>1436</c:v>
                </c:pt>
                <c:pt idx="122">
                  <c:v>871.47199999999998</c:v>
                </c:pt>
                <c:pt idx="123">
                  <c:v>1071</c:v>
                </c:pt>
                <c:pt idx="124">
                  <c:v>871.47199999999998</c:v>
                </c:pt>
                <c:pt idx="125">
                  <c:v>1442</c:v>
                </c:pt>
                <c:pt idx="126">
                  <c:v>2547</c:v>
                </c:pt>
                <c:pt idx="127">
                  <c:v>4265</c:v>
                </c:pt>
                <c:pt idx="128">
                  <c:v>1495</c:v>
                </c:pt>
                <c:pt idx="129">
                  <c:v>871.47199999999998</c:v>
                </c:pt>
                <c:pt idx="130">
                  <c:v>871.47199999999998</c:v>
                </c:pt>
                <c:pt idx="131">
                  <c:v>1409</c:v>
                </c:pt>
                <c:pt idx="132">
                  <c:v>2119</c:v>
                </c:pt>
                <c:pt idx="133">
                  <c:v>4607</c:v>
                </c:pt>
                <c:pt idx="134">
                  <c:v>1871</c:v>
                </c:pt>
                <c:pt idx="135">
                  <c:v>1017</c:v>
                </c:pt>
                <c:pt idx="136">
                  <c:v>1492</c:v>
                </c:pt>
                <c:pt idx="137">
                  <c:v>1284</c:v>
                </c:pt>
                <c:pt idx="138">
                  <c:v>1439</c:v>
                </c:pt>
                <c:pt idx="139">
                  <c:v>2528</c:v>
                </c:pt>
                <c:pt idx="140">
                  <c:v>4132</c:v>
                </c:pt>
                <c:pt idx="141">
                  <c:v>1517</c:v>
                </c:pt>
                <c:pt idx="142">
                  <c:v>871.47199999999998</c:v>
                </c:pt>
                <c:pt idx="143">
                  <c:v>871.47199999999998</c:v>
                </c:pt>
                <c:pt idx="144">
                  <c:v>1061</c:v>
                </c:pt>
                <c:pt idx="145">
                  <c:v>1975</c:v>
                </c:pt>
                <c:pt idx="146">
                  <c:v>4348</c:v>
                </c:pt>
                <c:pt idx="147">
                  <c:v>1434</c:v>
                </c:pt>
                <c:pt idx="148">
                  <c:v>1171</c:v>
                </c:pt>
                <c:pt idx="149">
                  <c:v>1426</c:v>
                </c:pt>
                <c:pt idx="150">
                  <c:v>1125</c:v>
                </c:pt>
                <c:pt idx="151">
                  <c:v>1164</c:v>
                </c:pt>
                <c:pt idx="152">
                  <c:v>2780</c:v>
                </c:pt>
                <c:pt idx="153">
                  <c:v>4179</c:v>
                </c:pt>
                <c:pt idx="154">
                  <c:v>1558</c:v>
                </c:pt>
                <c:pt idx="155">
                  <c:v>871.47199999999998</c:v>
                </c:pt>
                <c:pt idx="156">
                  <c:v>871.47199999999998</c:v>
                </c:pt>
                <c:pt idx="157">
                  <c:v>926</c:v>
                </c:pt>
                <c:pt idx="158">
                  <c:v>1502</c:v>
                </c:pt>
                <c:pt idx="159">
                  <c:v>3073</c:v>
                </c:pt>
                <c:pt idx="160">
                  <c:v>1326</c:v>
                </c:pt>
                <c:pt idx="161">
                  <c:v>871.47199999999998</c:v>
                </c:pt>
                <c:pt idx="162">
                  <c:v>1217</c:v>
                </c:pt>
                <c:pt idx="163">
                  <c:v>1043</c:v>
                </c:pt>
                <c:pt idx="164">
                  <c:v>1203</c:v>
                </c:pt>
                <c:pt idx="165">
                  <c:v>2618</c:v>
                </c:pt>
                <c:pt idx="166">
                  <c:v>3884</c:v>
                </c:pt>
                <c:pt idx="167">
                  <c:v>1250</c:v>
                </c:pt>
                <c:pt idx="168">
                  <c:v>871.47199999999998</c:v>
                </c:pt>
                <c:pt idx="169">
                  <c:v>871.47199999999998</c:v>
                </c:pt>
                <c:pt idx="170">
                  <c:v>1094</c:v>
                </c:pt>
                <c:pt idx="171">
                  <c:v>1426</c:v>
                </c:pt>
                <c:pt idx="172">
                  <c:v>3088</c:v>
                </c:pt>
                <c:pt idx="173">
                  <c:v>1242</c:v>
                </c:pt>
                <c:pt idx="174">
                  <c:v>871.47199999999998</c:v>
                </c:pt>
                <c:pt idx="175">
                  <c:v>1288</c:v>
                </c:pt>
                <c:pt idx="176">
                  <c:v>871.47199999999998</c:v>
                </c:pt>
                <c:pt idx="177">
                  <c:v>1125</c:v>
                </c:pt>
                <c:pt idx="178">
                  <c:v>2712</c:v>
                </c:pt>
                <c:pt idx="179">
                  <c:v>3784</c:v>
                </c:pt>
                <c:pt idx="180">
                  <c:v>1032</c:v>
                </c:pt>
                <c:pt idx="181">
                  <c:v>871.47199999999998</c:v>
                </c:pt>
                <c:pt idx="182">
                  <c:v>1123</c:v>
                </c:pt>
                <c:pt idx="183">
                  <c:v>1185</c:v>
                </c:pt>
                <c:pt idx="184">
                  <c:v>1620</c:v>
                </c:pt>
                <c:pt idx="185">
                  <c:v>3824</c:v>
                </c:pt>
                <c:pt idx="186">
                  <c:v>1596</c:v>
                </c:pt>
                <c:pt idx="187">
                  <c:v>871.47199999999998</c:v>
                </c:pt>
                <c:pt idx="188">
                  <c:v>1433</c:v>
                </c:pt>
                <c:pt idx="189">
                  <c:v>1049</c:v>
                </c:pt>
                <c:pt idx="190">
                  <c:v>1369</c:v>
                </c:pt>
                <c:pt idx="191">
                  <c:v>2938</c:v>
                </c:pt>
                <c:pt idx="192">
                  <c:v>4054</c:v>
                </c:pt>
                <c:pt idx="193">
                  <c:v>1192</c:v>
                </c:pt>
                <c:pt idx="194">
                  <c:v>871.47199999999998</c:v>
                </c:pt>
                <c:pt idx="195">
                  <c:v>1269</c:v>
                </c:pt>
                <c:pt idx="196">
                  <c:v>1091</c:v>
                </c:pt>
                <c:pt idx="197">
                  <c:v>1865</c:v>
                </c:pt>
                <c:pt idx="198">
                  <c:v>4360</c:v>
                </c:pt>
                <c:pt idx="199">
                  <c:v>1513</c:v>
                </c:pt>
                <c:pt idx="200">
                  <c:v>1130</c:v>
                </c:pt>
                <c:pt idx="201">
                  <c:v>1296</c:v>
                </c:pt>
                <c:pt idx="202">
                  <c:v>1159</c:v>
                </c:pt>
                <c:pt idx="203">
                  <c:v>1427</c:v>
                </c:pt>
                <c:pt idx="204">
                  <c:v>2058</c:v>
                </c:pt>
                <c:pt idx="205">
                  <c:v>4253</c:v>
                </c:pt>
                <c:pt idx="206">
                  <c:v>992</c:v>
                </c:pt>
                <c:pt idx="207">
                  <c:v>871.47199999999998</c:v>
                </c:pt>
                <c:pt idx="208">
                  <c:v>1313</c:v>
                </c:pt>
                <c:pt idx="209">
                  <c:v>1033</c:v>
                </c:pt>
                <c:pt idx="210">
                  <c:v>2015</c:v>
                </c:pt>
                <c:pt idx="211">
                  <c:v>4566</c:v>
                </c:pt>
                <c:pt idx="212">
                  <c:v>1518</c:v>
                </c:pt>
                <c:pt idx="213">
                  <c:v>1077</c:v>
                </c:pt>
                <c:pt idx="214">
                  <c:v>1180</c:v>
                </c:pt>
                <c:pt idx="215">
                  <c:v>963</c:v>
                </c:pt>
                <c:pt idx="216">
                  <c:v>1399</c:v>
                </c:pt>
                <c:pt idx="217">
                  <c:v>1839</c:v>
                </c:pt>
                <c:pt idx="218">
                  <c:v>4082</c:v>
                </c:pt>
                <c:pt idx="219">
                  <c:v>971</c:v>
                </c:pt>
                <c:pt idx="220">
                  <c:v>871.47199999999998</c:v>
                </c:pt>
                <c:pt idx="221">
                  <c:v>1382</c:v>
                </c:pt>
                <c:pt idx="222">
                  <c:v>1063</c:v>
                </c:pt>
                <c:pt idx="223">
                  <c:v>2299</c:v>
                </c:pt>
                <c:pt idx="224">
                  <c:v>5078</c:v>
                </c:pt>
                <c:pt idx="225">
                  <c:v>1954</c:v>
                </c:pt>
                <c:pt idx="226">
                  <c:v>871.47199999999998</c:v>
                </c:pt>
                <c:pt idx="227">
                  <c:v>1266</c:v>
                </c:pt>
                <c:pt idx="228">
                  <c:v>1028</c:v>
                </c:pt>
                <c:pt idx="229">
                  <c:v>1446</c:v>
                </c:pt>
                <c:pt idx="230">
                  <c:v>1787</c:v>
                </c:pt>
                <c:pt idx="231">
                  <c:v>4302</c:v>
                </c:pt>
                <c:pt idx="232">
                  <c:v>1006</c:v>
                </c:pt>
                <c:pt idx="233">
                  <c:v>871.47199999999998</c:v>
                </c:pt>
                <c:pt idx="234">
                  <c:v>871.47199999999998</c:v>
                </c:pt>
                <c:pt idx="235">
                  <c:v>1150</c:v>
                </c:pt>
                <c:pt idx="236">
                  <c:v>871.47199999999998</c:v>
                </c:pt>
                <c:pt idx="237">
                  <c:v>871.47199999999998</c:v>
                </c:pt>
                <c:pt idx="238">
                  <c:v>871.47199999999998</c:v>
                </c:pt>
                <c:pt idx="239">
                  <c:v>871.47199999999998</c:v>
                </c:pt>
                <c:pt idx="240">
                  <c:v>871.47199999999998</c:v>
                </c:pt>
                <c:pt idx="241">
                  <c:v>871.47199999999998</c:v>
                </c:pt>
                <c:pt idx="242">
                  <c:v>3560</c:v>
                </c:pt>
                <c:pt idx="243">
                  <c:v>871.47199999999998</c:v>
                </c:pt>
                <c:pt idx="244">
                  <c:v>871.47199999999998</c:v>
                </c:pt>
                <c:pt idx="245">
                  <c:v>871.47199999999998</c:v>
                </c:pt>
                <c:pt idx="246">
                  <c:v>871.47199999999998</c:v>
                </c:pt>
                <c:pt idx="247">
                  <c:v>871.47199999999998</c:v>
                </c:pt>
                <c:pt idx="248">
                  <c:v>871.47199999999998</c:v>
                </c:pt>
                <c:pt idx="249">
                  <c:v>871.47199999999998</c:v>
                </c:pt>
                <c:pt idx="250">
                  <c:v>871.47199999999998</c:v>
                </c:pt>
                <c:pt idx="251">
                  <c:v>871.47199999999998</c:v>
                </c:pt>
                <c:pt idx="252">
                  <c:v>871.47199999999998</c:v>
                </c:pt>
                <c:pt idx="253">
                  <c:v>871.47199999999998</c:v>
                </c:pt>
                <c:pt idx="254">
                  <c:v>952</c:v>
                </c:pt>
                <c:pt idx="255">
                  <c:v>3429</c:v>
                </c:pt>
                <c:pt idx="256">
                  <c:v>871.47199999999998</c:v>
                </c:pt>
                <c:pt idx="257">
                  <c:v>871.47199999999998</c:v>
                </c:pt>
                <c:pt idx="258">
                  <c:v>1212</c:v>
                </c:pt>
                <c:pt idx="259">
                  <c:v>983</c:v>
                </c:pt>
                <c:pt idx="260">
                  <c:v>1534</c:v>
                </c:pt>
                <c:pt idx="261">
                  <c:v>3113</c:v>
                </c:pt>
                <c:pt idx="262">
                  <c:v>994</c:v>
                </c:pt>
                <c:pt idx="263">
                  <c:v>871.47199999999998</c:v>
                </c:pt>
                <c:pt idx="264">
                  <c:v>1367</c:v>
                </c:pt>
                <c:pt idx="265">
                  <c:v>871.47199999999998</c:v>
                </c:pt>
                <c:pt idx="266">
                  <c:v>1087</c:v>
                </c:pt>
                <c:pt idx="267">
                  <c:v>1090</c:v>
                </c:pt>
                <c:pt idx="268">
                  <c:v>3827</c:v>
                </c:pt>
                <c:pt idx="269">
                  <c:v>1083</c:v>
                </c:pt>
                <c:pt idx="270">
                  <c:v>871.47199999999998</c:v>
                </c:pt>
                <c:pt idx="271">
                  <c:v>2192</c:v>
                </c:pt>
                <c:pt idx="272">
                  <c:v>1163</c:v>
                </c:pt>
                <c:pt idx="273">
                  <c:v>2281</c:v>
                </c:pt>
                <c:pt idx="274">
                  <c:v>4591</c:v>
                </c:pt>
                <c:pt idx="275">
                  <c:v>1806</c:v>
                </c:pt>
                <c:pt idx="276">
                  <c:v>1549</c:v>
                </c:pt>
                <c:pt idx="277">
                  <c:v>1291</c:v>
                </c:pt>
                <c:pt idx="278">
                  <c:v>1032</c:v>
                </c:pt>
                <c:pt idx="279">
                  <c:v>1557</c:v>
                </c:pt>
                <c:pt idx="280">
                  <c:v>1776</c:v>
                </c:pt>
                <c:pt idx="281">
                  <c:v>4577</c:v>
                </c:pt>
                <c:pt idx="282">
                  <c:v>1506</c:v>
                </c:pt>
                <c:pt idx="283">
                  <c:v>871.47199999999998</c:v>
                </c:pt>
                <c:pt idx="284">
                  <c:v>1984</c:v>
                </c:pt>
                <c:pt idx="285">
                  <c:v>1236</c:v>
                </c:pt>
                <c:pt idx="286">
                  <c:v>2053</c:v>
                </c:pt>
                <c:pt idx="287">
                  <c:v>4380</c:v>
                </c:pt>
                <c:pt idx="288">
                  <c:v>1887</c:v>
                </c:pt>
                <c:pt idx="289">
                  <c:v>1537</c:v>
                </c:pt>
                <c:pt idx="290">
                  <c:v>1293</c:v>
                </c:pt>
                <c:pt idx="291">
                  <c:v>1031</c:v>
                </c:pt>
                <c:pt idx="292">
                  <c:v>1457</c:v>
                </c:pt>
                <c:pt idx="293">
                  <c:v>1633</c:v>
                </c:pt>
                <c:pt idx="294">
                  <c:v>4424</c:v>
                </c:pt>
                <c:pt idx="295">
                  <c:v>1263</c:v>
                </c:pt>
                <c:pt idx="296">
                  <c:v>871.47199999999998</c:v>
                </c:pt>
                <c:pt idx="297">
                  <c:v>2405</c:v>
                </c:pt>
                <c:pt idx="298">
                  <c:v>871.47199999999998</c:v>
                </c:pt>
                <c:pt idx="299">
                  <c:v>2074</c:v>
                </c:pt>
                <c:pt idx="300">
                  <c:v>1296</c:v>
                </c:pt>
                <c:pt idx="301">
                  <c:v>2342</c:v>
                </c:pt>
                <c:pt idx="302">
                  <c:v>3886</c:v>
                </c:pt>
                <c:pt idx="303">
                  <c:v>1881</c:v>
                </c:pt>
                <c:pt idx="304">
                  <c:v>1633</c:v>
                </c:pt>
                <c:pt idx="305">
                  <c:v>1622</c:v>
                </c:pt>
                <c:pt idx="306">
                  <c:v>1068</c:v>
                </c:pt>
                <c:pt idx="307">
                  <c:v>1543</c:v>
                </c:pt>
                <c:pt idx="308">
                  <c:v>1537</c:v>
                </c:pt>
                <c:pt idx="309">
                  <c:v>5325</c:v>
                </c:pt>
                <c:pt idx="310">
                  <c:v>1224</c:v>
                </c:pt>
                <c:pt idx="311">
                  <c:v>871.47199999999998</c:v>
                </c:pt>
                <c:pt idx="312">
                  <c:v>2266</c:v>
                </c:pt>
                <c:pt idx="313">
                  <c:v>871.47199999999998</c:v>
                </c:pt>
              </c:numCache>
            </c:numRef>
          </c:xVal>
          <c:yVal>
            <c:numRef>
              <c:f>'Pivot&amp; Chart (2)'!$B$3:$B$316</c:f>
              <c:numCache>
                <c:formatCode>_("Rp"* #,##0_);_("Rp"* \(#,##0\);_("Rp"* "-"_);_(@_)</c:formatCode>
                <c:ptCount val="314"/>
                <c:pt idx="0">
                  <c:v>4744280</c:v>
                </c:pt>
                <c:pt idx="1">
                  <c:v>3115220</c:v>
                </c:pt>
                <c:pt idx="2">
                  <c:v>3759699</c:v>
                </c:pt>
                <c:pt idx="3">
                  <c:v>2660798</c:v>
                </c:pt>
                <c:pt idx="4">
                  <c:v>4337015</c:v>
                </c:pt>
                <c:pt idx="5">
                  <c:v>3651095</c:v>
                </c:pt>
                <c:pt idx="6">
                  <c:v>3951185</c:v>
                </c:pt>
                <c:pt idx="7">
                  <c:v>6104688</c:v>
                </c:pt>
                <c:pt idx="8">
                  <c:v>4427042</c:v>
                </c:pt>
                <c:pt idx="9">
                  <c:v>5913202</c:v>
                </c:pt>
                <c:pt idx="10">
                  <c:v>3188099</c:v>
                </c:pt>
                <c:pt idx="11">
                  <c:v>3443890</c:v>
                </c:pt>
                <c:pt idx="12">
                  <c:v>1245333.4879999999</c:v>
                </c:pt>
                <c:pt idx="13">
                  <c:v>4868603</c:v>
                </c:pt>
                <c:pt idx="14">
                  <c:v>2982323</c:v>
                </c:pt>
                <c:pt idx="15">
                  <c:v>3406736</c:v>
                </c:pt>
                <c:pt idx="16">
                  <c:v>1676217</c:v>
                </c:pt>
                <c:pt idx="17">
                  <c:v>3972620</c:v>
                </c:pt>
                <c:pt idx="18">
                  <c:v>3491047</c:v>
                </c:pt>
                <c:pt idx="19">
                  <c:v>3978336</c:v>
                </c:pt>
                <c:pt idx="20">
                  <c:v>5091527</c:v>
                </c:pt>
                <c:pt idx="21">
                  <c:v>4205547</c:v>
                </c:pt>
                <c:pt idx="22">
                  <c:v>5378756</c:v>
                </c:pt>
                <c:pt idx="23">
                  <c:v>2863716</c:v>
                </c:pt>
                <c:pt idx="24">
                  <c:v>2882293</c:v>
                </c:pt>
                <c:pt idx="25">
                  <c:v>1245333.4879999999</c:v>
                </c:pt>
                <c:pt idx="26">
                  <c:v>3781134</c:v>
                </c:pt>
                <c:pt idx="27">
                  <c:v>2407865</c:v>
                </c:pt>
                <c:pt idx="28">
                  <c:v>2959459</c:v>
                </c:pt>
                <c:pt idx="29">
                  <c:v>1245333.4879999999</c:v>
                </c:pt>
                <c:pt idx="30">
                  <c:v>3333857</c:v>
                </c:pt>
                <c:pt idx="31">
                  <c:v>2963746</c:v>
                </c:pt>
                <c:pt idx="32">
                  <c:v>4970062</c:v>
                </c:pt>
                <c:pt idx="33">
                  <c:v>4472770</c:v>
                </c:pt>
                <c:pt idx="34">
                  <c:v>3673959</c:v>
                </c:pt>
                <c:pt idx="35">
                  <c:v>4991497</c:v>
                </c:pt>
                <c:pt idx="36">
                  <c:v>2450735</c:v>
                </c:pt>
                <c:pt idx="37">
                  <c:v>2733677</c:v>
                </c:pt>
                <c:pt idx="38">
                  <c:v>1245333.4879999999</c:v>
                </c:pt>
                <c:pt idx="39">
                  <c:v>1783392</c:v>
                </c:pt>
                <c:pt idx="40">
                  <c:v>1617628</c:v>
                </c:pt>
                <c:pt idx="41">
                  <c:v>1566184</c:v>
                </c:pt>
                <c:pt idx="42">
                  <c:v>1245333.4879999999</c:v>
                </c:pt>
                <c:pt idx="43">
                  <c:v>2154932</c:v>
                </c:pt>
                <c:pt idx="44">
                  <c:v>2672230</c:v>
                </c:pt>
                <c:pt idx="45">
                  <c:v>2142071</c:v>
                </c:pt>
                <c:pt idx="46">
                  <c:v>4229840</c:v>
                </c:pt>
                <c:pt idx="47">
                  <c:v>1897712</c:v>
                </c:pt>
                <c:pt idx="48">
                  <c:v>6144700</c:v>
                </c:pt>
                <c:pt idx="49">
                  <c:v>1639063</c:v>
                </c:pt>
                <c:pt idx="50">
                  <c:v>1301819</c:v>
                </c:pt>
                <c:pt idx="51">
                  <c:v>1245333.4879999999</c:v>
                </c:pt>
                <c:pt idx="52">
                  <c:v>1245333.4879999999</c:v>
                </c:pt>
                <c:pt idx="53">
                  <c:v>1516169</c:v>
                </c:pt>
                <c:pt idx="54">
                  <c:v>1245333.4879999999</c:v>
                </c:pt>
                <c:pt idx="55">
                  <c:v>1245333.4879999999</c:v>
                </c:pt>
                <c:pt idx="56">
                  <c:v>1280384</c:v>
                </c:pt>
                <c:pt idx="57">
                  <c:v>2077766</c:v>
                </c:pt>
                <c:pt idx="58">
                  <c:v>1446148</c:v>
                </c:pt>
                <c:pt idx="59">
                  <c:v>3179525</c:v>
                </c:pt>
                <c:pt idx="60">
                  <c:v>1245333.4879999999</c:v>
                </c:pt>
                <c:pt idx="61">
                  <c:v>5495934</c:v>
                </c:pt>
                <c:pt idx="62">
                  <c:v>1245333.4879999999</c:v>
                </c:pt>
                <c:pt idx="63">
                  <c:v>1245333.4879999999</c:v>
                </c:pt>
                <c:pt idx="64">
                  <c:v>1245333.4879999999</c:v>
                </c:pt>
                <c:pt idx="65">
                  <c:v>1441861</c:v>
                </c:pt>
                <c:pt idx="66">
                  <c:v>2182083</c:v>
                </c:pt>
                <c:pt idx="67">
                  <c:v>1441861</c:v>
                </c:pt>
                <c:pt idx="68">
                  <c:v>1245333.4879999999</c:v>
                </c:pt>
                <c:pt idx="69">
                  <c:v>2220666</c:v>
                </c:pt>
                <c:pt idx="70">
                  <c:v>2412152</c:v>
                </c:pt>
                <c:pt idx="71">
                  <c:v>2992326</c:v>
                </c:pt>
                <c:pt idx="72">
                  <c:v>4308435</c:v>
                </c:pt>
                <c:pt idx="73">
                  <c:v>1271810</c:v>
                </c:pt>
                <c:pt idx="74">
                  <c:v>5617399</c:v>
                </c:pt>
                <c:pt idx="75">
                  <c:v>1390417</c:v>
                </c:pt>
                <c:pt idx="76">
                  <c:v>2499321</c:v>
                </c:pt>
                <c:pt idx="77">
                  <c:v>1245333.4879999999</c:v>
                </c:pt>
                <c:pt idx="78">
                  <c:v>2832278</c:v>
                </c:pt>
                <c:pt idx="79">
                  <c:v>2600780</c:v>
                </c:pt>
                <c:pt idx="80">
                  <c:v>2000600</c:v>
                </c:pt>
                <c:pt idx="81">
                  <c:v>1245333.4879999999</c:v>
                </c:pt>
                <c:pt idx="82">
                  <c:v>2387859</c:v>
                </c:pt>
                <c:pt idx="83">
                  <c:v>2736535</c:v>
                </c:pt>
                <c:pt idx="84">
                  <c:v>4668543</c:v>
                </c:pt>
                <c:pt idx="85">
                  <c:v>4246988</c:v>
                </c:pt>
                <c:pt idx="86">
                  <c:v>2625073</c:v>
                </c:pt>
                <c:pt idx="87">
                  <c:v>6007516</c:v>
                </c:pt>
                <c:pt idx="88">
                  <c:v>1361837</c:v>
                </c:pt>
                <c:pt idx="89">
                  <c:v>2073479</c:v>
                </c:pt>
                <c:pt idx="90">
                  <c:v>1245333.4879999999</c:v>
                </c:pt>
                <c:pt idx="91">
                  <c:v>1617628</c:v>
                </c:pt>
                <c:pt idx="92">
                  <c:v>1927721</c:v>
                </c:pt>
                <c:pt idx="93">
                  <c:v>2269252</c:v>
                </c:pt>
                <c:pt idx="94">
                  <c:v>4206976</c:v>
                </c:pt>
                <c:pt idx="95">
                  <c:v>1670501</c:v>
                </c:pt>
                <c:pt idx="96">
                  <c:v>1245333.4879999999</c:v>
                </c:pt>
                <c:pt idx="97">
                  <c:v>1831978</c:v>
                </c:pt>
                <c:pt idx="98">
                  <c:v>1245333.4879999999</c:v>
                </c:pt>
                <c:pt idx="99">
                  <c:v>2094914</c:v>
                </c:pt>
                <c:pt idx="100">
                  <c:v>3228111</c:v>
                </c:pt>
                <c:pt idx="101">
                  <c:v>5920347</c:v>
                </c:pt>
                <c:pt idx="102">
                  <c:v>1891996</c:v>
                </c:pt>
                <c:pt idx="103">
                  <c:v>1245333.4879999999</c:v>
                </c:pt>
                <c:pt idx="104">
                  <c:v>1245333.4879999999</c:v>
                </c:pt>
                <c:pt idx="105">
                  <c:v>2349276</c:v>
                </c:pt>
                <c:pt idx="106">
                  <c:v>2435016</c:v>
                </c:pt>
                <c:pt idx="107">
                  <c:v>4964346</c:v>
                </c:pt>
                <c:pt idx="108">
                  <c:v>2064905</c:v>
                </c:pt>
                <c:pt idx="109">
                  <c:v>1245333.4879999999</c:v>
                </c:pt>
                <c:pt idx="110">
                  <c:v>1861987</c:v>
                </c:pt>
                <c:pt idx="111">
                  <c:v>1287529</c:v>
                </c:pt>
                <c:pt idx="112">
                  <c:v>2053473</c:v>
                </c:pt>
                <c:pt idx="113">
                  <c:v>3649666</c:v>
                </c:pt>
                <c:pt idx="114">
                  <c:v>5980365</c:v>
                </c:pt>
                <c:pt idx="115">
                  <c:v>2132068</c:v>
                </c:pt>
                <c:pt idx="116">
                  <c:v>1245333.4879999999</c:v>
                </c:pt>
                <c:pt idx="117">
                  <c:v>1245333.4879999999</c:v>
                </c:pt>
                <c:pt idx="118">
                  <c:v>1950585</c:v>
                </c:pt>
                <c:pt idx="119">
                  <c:v>2697952</c:v>
                </c:pt>
                <c:pt idx="120">
                  <c:v>6421926</c:v>
                </c:pt>
                <c:pt idx="121">
                  <c:v>2052044</c:v>
                </c:pt>
                <c:pt idx="122">
                  <c:v>1245333.4879999999</c:v>
                </c:pt>
                <c:pt idx="123">
                  <c:v>1530459</c:v>
                </c:pt>
                <c:pt idx="124">
                  <c:v>1245333.4879999999</c:v>
                </c:pt>
                <c:pt idx="125">
                  <c:v>2060618</c:v>
                </c:pt>
                <c:pt idx="126">
                  <c:v>3639663</c:v>
                </c:pt>
                <c:pt idx="127">
                  <c:v>6094685</c:v>
                </c:pt>
                <c:pt idx="128">
                  <c:v>2136355</c:v>
                </c:pt>
                <c:pt idx="129">
                  <c:v>1245333.4879999999</c:v>
                </c:pt>
                <c:pt idx="130">
                  <c:v>1245333.4879999999</c:v>
                </c:pt>
                <c:pt idx="131">
                  <c:v>2013461</c:v>
                </c:pt>
                <c:pt idx="132">
                  <c:v>3028051</c:v>
                </c:pt>
                <c:pt idx="133">
                  <c:v>6583403</c:v>
                </c:pt>
                <c:pt idx="134">
                  <c:v>2673659</c:v>
                </c:pt>
                <c:pt idx="135">
                  <c:v>1453293</c:v>
                </c:pt>
                <c:pt idx="136">
                  <c:v>2132068</c:v>
                </c:pt>
                <c:pt idx="137">
                  <c:v>1834836</c:v>
                </c:pt>
                <c:pt idx="138">
                  <c:v>2056331</c:v>
                </c:pt>
                <c:pt idx="139">
                  <c:v>3612512</c:v>
                </c:pt>
                <c:pt idx="140">
                  <c:v>5904628</c:v>
                </c:pt>
                <c:pt idx="141">
                  <c:v>2167793</c:v>
                </c:pt>
                <c:pt idx="142">
                  <c:v>1245333.4879999999</c:v>
                </c:pt>
                <c:pt idx="143">
                  <c:v>1245333.4879999999</c:v>
                </c:pt>
                <c:pt idx="144">
                  <c:v>1516169</c:v>
                </c:pt>
                <c:pt idx="145">
                  <c:v>2822275</c:v>
                </c:pt>
                <c:pt idx="146">
                  <c:v>6213292</c:v>
                </c:pt>
                <c:pt idx="147">
                  <c:v>2049186</c:v>
                </c:pt>
                <c:pt idx="148">
                  <c:v>1673359</c:v>
                </c:pt>
                <c:pt idx="149">
                  <c:v>2037754</c:v>
                </c:pt>
                <c:pt idx="150">
                  <c:v>1607625</c:v>
                </c:pt>
                <c:pt idx="151">
                  <c:v>1663356</c:v>
                </c:pt>
                <c:pt idx="152">
                  <c:v>3972620</c:v>
                </c:pt>
                <c:pt idx="153">
                  <c:v>5971791</c:v>
                </c:pt>
                <c:pt idx="154">
                  <c:v>2226382</c:v>
                </c:pt>
                <c:pt idx="155">
                  <c:v>1245333.4879999999</c:v>
                </c:pt>
                <c:pt idx="156">
                  <c:v>1245333.4879999999</c:v>
                </c:pt>
                <c:pt idx="157">
                  <c:v>1323254</c:v>
                </c:pt>
                <c:pt idx="158">
                  <c:v>2146358</c:v>
                </c:pt>
                <c:pt idx="159">
                  <c:v>4391317</c:v>
                </c:pt>
                <c:pt idx="160">
                  <c:v>1894854</c:v>
                </c:pt>
                <c:pt idx="161">
                  <c:v>1245333.4879999999</c:v>
                </c:pt>
                <c:pt idx="162">
                  <c:v>1739093</c:v>
                </c:pt>
                <c:pt idx="163">
                  <c:v>1490447</c:v>
                </c:pt>
                <c:pt idx="164">
                  <c:v>1719087</c:v>
                </c:pt>
                <c:pt idx="165">
                  <c:v>3741122</c:v>
                </c:pt>
                <c:pt idx="166">
                  <c:v>5550236</c:v>
                </c:pt>
                <c:pt idx="167">
                  <c:v>1786250</c:v>
                </c:pt>
                <c:pt idx="168">
                  <c:v>1245333.4879999999</c:v>
                </c:pt>
                <c:pt idx="169">
                  <c:v>1245333.4879999999</c:v>
                </c:pt>
                <c:pt idx="170">
                  <c:v>1563326</c:v>
                </c:pt>
                <c:pt idx="171">
                  <c:v>2037754</c:v>
                </c:pt>
                <c:pt idx="172">
                  <c:v>4412752</c:v>
                </c:pt>
                <c:pt idx="173">
                  <c:v>1774818</c:v>
                </c:pt>
                <c:pt idx="174">
                  <c:v>1245333.4879999999</c:v>
                </c:pt>
                <c:pt idx="175">
                  <c:v>1840552</c:v>
                </c:pt>
                <c:pt idx="176">
                  <c:v>1245333.4879999999</c:v>
                </c:pt>
                <c:pt idx="177">
                  <c:v>1607625</c:v>
                </c:pt>
                <c:pt idx="178">
                  <c:v>3875448</c:v>
                </c:pt>
                <c:pt idx="179">
                  <c:v>5407336</c:v>
                </c:pt>
                <c:pt idx="180">
                  <c:v>1474728</c:v>
                </c:pt>
                <c:pt idx="181">
                  <c:v>1245333.4879999999</c:v>
                </c:pt>
                <c:pt idx="182">
                  <c:v>1604767</c:v>
                </c:pt>
                <c:pt idx="183">
                  <c:v>1693365</c:v>
                </c:pt>
                <c:pt idx="184">
                  <c:v>2314980</c:v>
                </c:pt>
                <c:pt idx="185">
                  <c:v>5464496</c:v>
                </c:pt>
                <c:pt idx="186">
                  <c:v>2280684</c:v>
                </c:pt>
                <c:pt idx="187">
                  <c:v>1245333.4879999999</c:v>
                </c:pt>
                <c:pt idx="188">
                  <c:v>2047757</c:v>
                </c:pt>
                <c:pt idx="189">
                  <c:v>1499021</c:v>
                </c:pt>
                <c:pt idx="190">
                  <c:v>1956301</c:v>
                </c:pt>
                <c:pt idx="191">
                  <c:v>4198402</c:v>
                </c:pt>
                <c:pt idx="192">
                  <c:v>5793166</c:v>
                </c:pt>
                <c:pt idx="193">
                  <c:v>1703368</c:v>
                </c:pt>
                <c:pt idx="194">
                  <c:v>1245333.4879999999</c:v>
                </c:pt>
                <c:pt idx="195">
                  <c:v>1813401</c:v>
                </c:pt>
                <c:pt idx="196">
                  <c:v>1559039</c:v>
                </c:pt>
                <c:pt idx="197">
                  <c:v>2665085</c:v>
                </c:pt>
                <c:pt idx="198">
                  <c:v>6230440</c:v>
                </c:pt>
                <c:pt idx="199">
                  <c:v>2162077</c:v>
                </c:pt>
                <c:pt idx="200">
                  <c:v>1614770</c:v>
                </c:pt>
                <c:pt idx="201">
                  <c:v>1851984</c:v>
                </c:pt>
                <c:pt idx="202">
                  <c:v>1656211</c:v>
                </c:pt>
                <c:pt idx="203">
                  <c:v>2039183</c:v>
                </c:pt>
                <c:pt idx="204">
                  <c:v>2940882</c:v>
                </c:pt>
                <c:pt idx="205">
                  <c:v>6077537</c:v>
                </c:pt>
                <c:pt idx="206">
                  <c:v>1417568</c:v>
                </c:pt>
                <c:pt idx="207">
                  <c:v>1245333.4879999999</c:v>
                </c:pt>
                <c:pt idx="208">
                  <c:v>1876277</c:v>
                </c:pt>
                <c:pt idx="209">
                  <c:v>1476157</c:v>
                </c:pt>
                <c:pt idx="210">
                  <c:v>2879435</c:v>
                </c:pt>
                <c:pt idx="211">
                  <c:v>6524814</c:v>
                </c:pt>
                <c:pt idx="212">
                  <c:v>2169222</c:v>
                </c:pt>
                <c:pt idx="213">
                  <c:v>1539033</c:v>
                </c:pt>
                <c:pt idx="214">
                  <c:v>1686220</c:v>
                </c:pt>
                <c:pt idx="215">
                  <c:v>1376127</c:v>
                </c:pt>
                <c:pt idx="216">
                  <c:v>1999171</c:v>
                </c:pt>
                <c:pt idx="217">
                  <c:v>2627931</c:v>
                </c:pt>
                <c:pt idx="218">
                  <c:v>5833178</c:v>
                </c:pt>
                <c:pt idx="219">
                  <c:v>1387559</c:v>
                </c:pt>
                <c:pt idx="220">
                  <c:v>1245333.4879999999</c:v>
                </c:pt>
                <c:pt idx="221">
                  <c:v>1974878</c:v>
                </c:pt>
                <c:pt idx="222">
                  <c:v>1519027</c:v>
                </c:pt>
                <c:pt idx="223">
                  <c:v>3285271</c:v>
                </c:pt>
                <c:pt idx="224">
                  <c:v>7256462</c:v>
                </c:pt>
                <c:pt idx="225">
                  <c:v>2792266</c:v>
                </c:pt>
                <c:pt idx="226">
                  <c:v>1245333.4879999999</c:v>
                </c:pt>
                <c:pt idx="227">
                  <c:v>1809114</c:v>
                </c:pt>
                <c:pt idx="228">
                  <c:v>1469012</c:v>
                </c:pt>
                <c:pt idx="229">
                  <c:v>2066334</c:v>
                </c:pt>
                <c:pt idx="230">
                  <c:v>2553623</c:v>
                </c:pt>
                <c:pt idx="231">
                  <c:v>6147558</c:v>
                </c:pt>
                <c:pt idx="232">
                  <c:v>1437574</c:v>
                </c:pt>
                <c:pt idx="233">
                  <c:v>1245333.4879999999</c:v>
                </c:pt>
                <c:pt idx="234">
                  <c:v>1245333.4879999999</c:v>
                </c:pt>
                <c:pt idx="235">
                  <c:v>1643350</c:v>
                </c:pt>
                <c:pt idx="236">
                  <c:v>1245333.4879999999</c:v>
                </c:pt>
                <c:pt idx="237">
                  <c:v>1245333.4879999999</c:v>
                </c:pt>
                <c:pt idx="238">
                  <c:v>1245333.4879999999</c:v>
                </c:pt>
                <c:pt idx="239">
                  <c:v>1245333.4879999999</c:v>
                </c:pt>
                <c:pt idx="240">
                  <c:v>1245333.4879999999</c:v>
                </c:pt>
                <c:pt idx="241">
                  <c:v>1245333.4879999999</c:v>
                </c:pt>
                <c:pt idx="242">
                  <c:v>5087240</c:v>
                </c:pt>
                <c:pt idx="243">
                  <c:v>1245333.4879999999</c:v>
                </c:pt>
                <c:pt idx="244">
                  <c:v>1245333.4879999999</c:v>
                </c:pt>
                <c:pt idx="245">
                  <c:v>1245333.4879999999</c:v>
                </c:pt>
                <c:pt idx="246">
                  <c:v>1245333.4879999999</c:v>
                </c:pt>
                <c:pt idx="247">
                  <c:v>1245333.4879999999</c:v>
                </c:pt>
                <c:pt idx="248">
                  <c:v>1245333.4879999999</c:v>
                </c:pt>
                <c:pt idx="249">
                  <c:v>1245333.4879999999</c:v>
                </c:pt>
                <c:pt idx="250">
                  <c:v>1245333.4879999999</c:v>
                </c:pt>
                <c:pt idx="251">
                  <c:v>1245333.4879999999</c:v>
                </c:pt>
                <c:pt idx="252">
                  <c:v>1245333.4879999999</c:v>
                </c:pt>
                <c:pt idx="253">
                  <c:v>1245333.4879999999</c:v>
                </c:pt>
                <c:pt idx="254">
                  <c:v>1360408</c:v>
                </c:pt>
                <c:pt idx="255">
                  <c:v>4900041</c:v>
                </c:pt>
                <c:pt idx="256">
                  <c:v>1245333.4879999999</c:v>
                </c:pt>
                <c:pt idx="257">
                  <c:v>1245333.4879999999</c:v>
                </c:pt>
                <c:pt idx="258">
                  <c:v>1731948</c:v>
                </c:pt>
                <c:pt idx="259">
                  <c:v>1404707</c:v>
                </c:pt>
                <c:pt idx="260">
                  <c:v>2192086</c:v>
                </c:pt>
                <c:pt idx="261">
                  <c:v>4448477</c:v>
                </c:pt>
                <c:pt idx="262">
                  <c:v>1420426</c:v>
                </c:pt>
                <c:pt idx="263">
                  <c:v>1245333.4879999999</c:v>
                </c:pt>
                <c:pt idx="264">
                  <c:v>1953443</c:v>
                </c:pt>
                <c:pt idx="265">
                  <c:v>1245333.4879999999</c:v>
                </c:pt>
                <c:pt idx="266">
                  <c:v>1553323</c:v>
                </c:pt>
                <c:pt idx="267">
                  <c:v>1557610</c:v>
                </c:pt>
                <c:pt idx="268">
                  <c:v>5468783</c:v>
                </c:pt>
                <c:pt idx="269">
                  <c:v>1547607</c:v>
                </c:pt>
                <c:pt idx="270">
                  <c:v>1245333.4879999999</c:v>
                </c:pt>
                <c:pt idx="271">
                  <c:v>3132368</c:v>
                </c:pt>
                <c:pt idx="272">
                  <c:v>1661927</c:v>
                </c:pt>
                <c:pt idx="273">
                  <c:v>3259549</c:v>
                </c:pt>
                <c:pt idx="274">
                  <c:v>6560539</c:v>
                </c:pt>
                <c:pt idx="275">
                  <c:v>2580774</c:v>
                </c:pt>
                <c:pt idx="276">
                  <c:v>2213521</c:v>
                </c:pt>
                <c:pt idx="277">
                  <c:v>1844839</c:v>
                </c:pt>
                <c:pt idx="278">
                  <c:v>1474728</c:v>
                </c:pt>
                <c:pt idx="279">
                  <c:v>2224953</c:v>
                </c:pt>
                <c:pt idx="280">
                  <c:v>2537904</c:v>
                </c:pt>
                <c:pt idx="281">
                  <c:v>6540533</c:v>
                </c:pt>
                <c:pt idx="282">
                  <c:v>2152074</c:v>
                </c:pt>
                <c:pt idx="283">
                  <c:v>1245333.4879999999</c:v>
                </c:pt>
                <c:pt idx="284">
                  <c:v>2835136</c:v>
                </c:pt>
                <c:pt idx="285">
                  <c:v>1766244</c:v>
                </c:pt>
                <c:pt idx="286">
                  <c:v>2933737</c:v>
                </c:pt>
                <c:pt idx="287">
                  <c:v>6259020</c:v>
                </c:pt>
                <c:pt idx="288">
                  <c:v>2696523</c:v>
                </c:pt>
                <c:pt idx="289">
                  <c:v>2196373</c:v>
                </c:pt>
                <c:pt idx="290">
                  <c:v>1847697</c:v>
                </c:pt>
                <c:pt idx="291">
                  <c:v>1473299</c:v>
                </c:pt>
                <c:pt idx="292">
                  <c:v>2082053</c:v>
                </c:pt>
                <c:pt idx="293">
                  <c:v>2333557</c:v>
                </c:pt>
                <c:pt idx="294">
                  <c:v>6321896</c:v>
                </c:pt>
                <c:pt idx="295">
                  <c:v>1804827</c:v>
                </c:pt>
                <c:pt idx="296">
                  <c:v>1245333.4879999999</c:v>
                </c:pt>
                <c:pt idx="297">
                  <c:v>3436745</c:v>
                </c:pt>
                <c:pt idx="298">
                  <c:v>1245333.4879999999</c:v>
                </c:pt>
                <c:pt idx="299">
                  <c:v>2963746</c:v>
                </c:pt>
                <c:pt idx="300">
                  <c:v>1851984</c:v>
                </c:pt>
                <c:pt idx="301">
                  <c:v>3346718</c:v>
                </c:pt>
                <c:pt idx="302">
                  <c:v>5553094</c:v>
                </c:pt>
                <c:pt idx="303">
                  <c:v>2687949</c:v>
                </c:pt>
                <c:pt idx="304">
                  <c:v>2333557</c:v>
                </c:pt>
                <c:pt idx="305">
                  <c:v>2317838</c:v>
                </c:pt>
                <c:pt idx="306">
                  <c:v>1526172</c:v>
                </c:pt>
                <c:pt idx="307">
                  <c:v>2204947</c:v>
                </c:pt>
                <c:pt idx="308">
                  <c:v>2196373</c:v>
                </c:pt>
                <c:pt idx="309">
                  <c:v>7609425</c:v>
                </c:pt>
                <c:pt idx="310">
                  <c:v>1749096</c:v>
                </c:pt>
                <c:pt idx="311">
                  <c:v>1245333.4879999999</c:v>
                </c:pt>
                <c:pt idx="312">
                  <c:v>3238114</c:v>
                </c:pt>
                <c:pt idx="313">
                  <c:v>1245333.4879999999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C-44AF-B1EC-A3F3C858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71376"/>
        <c:axId val="1783880288"/>
      </c:scatterChart>
      <c:valAx>
        <c:axId val="15010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KWh</a:t>
                </a:r>
                <a:r>
                  <a:rPr lang="en-ID" baseline="0"/>
                  <a:t> Listrik Actual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80288"/>
        <c:crosses val="autoZero"/>
        <c:crossBetween val="midCat"/>
      </c:valAx>
      <c:valAx>
        <c:axId val="1783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  <a:r>
                  <a:rPr lang="en-ID" baseline="0"/>
                  <a:t> Actual Listrik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195580</xdr:colOff>
      <xdr:row>8</xdr:row>
      <xdr:rowOff>172720</xdr:rowOff>
    </xdr:from>
    <xdr:to>
      <xdr:col>20</xdr:col>
      <xdr:colOff>287020</xdr:colOff>
      <xdr:row>23</xdr:row>
      <xdr:rowOff>172720</xdr:rowOff>
    </xdr:to>
    <xdr:graphicFrame macro="">
      <xdr:nvGraphicFramePr>
        <xdr:cNvPr id="2" name="Chart 1" descr="Chart type: Scatter. Field: 'Meteran Awal (KWh)' and Field: 'Meteran Akhir (Kwh)' appear highly correlated with 2 outliers.&#10;&#10;Description automatically generated">
          <a:extLst>
            <a:ext uri="{FF2B5EF4-FFF2-40B4-BE49-F238E27FC236}">
              <a16:creationId xmlns:a16="http://schemas.microsoft.com/office/drawing/2014/main" id="{E65CEDAC-5154-182C-6E80-3DEFB7BB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203050</xdr:colOff>
      <xdr:row>1</xdr:row>
      <xdr:rowOff>108249</xdr:rowOff>
    </xdr:from>
    <xdr:to>
      <xdr:col>12</xdr:col>
      <xdr:colOff>232634</xdr:colOff>
      <xdr:row>16</xdr:row>
      <xdr:rowOff>108249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3271B1-EB5E-89B4-15F5-B76FDEFDA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191396</xdr:colOff>
      <xdr:row>17</xdr:row>
      <xdr:rowOff>68356</xdr:rowOff>
    </xdr:from>
    <xdr:to>
      <xdr:col>12</xdr:col>
      <xdr:colOff>220980</xdr:colOff>
      <xdr:row>32</xdr:row>
      <xdr:rowOff>68356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081C7-6A97-36E6-20E0-F0E554D1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353433</xdr:colOff>
      <xdr:row>32</xdr:row>
      <xdr:rowOff>48792</xdr:rowOff>
    </xdr:from>
    <xdr:to>
      <xdr:col>22</xdr:col>
      <xdr:colOff>51323</xdr:colOff>
      <xdr:row>47</xdr:row>
      <xdr:rowOff>48792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10FB2-3364-32E7-AE86-E8327A41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414328</xdr:colOff>
      <xdr:row>48</xdr:row>
      <xdr:rowOff>64000</xdr:rowOff>
    </xdr:from>
    <xdr:to>
      <xdr:col>22</xdr:col>
      <xdr:colOff>112218</xdr:colOff>
      <xdr:row>63</xdr:row>
      <xdr:rowOff>64000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36EF70-2C56-8B0F-CE00-B422C3666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85</xdr:row>
      <xdr:rowOff>11430</xdr:rowOff>
    </xdr:from>
    <xdr:to>
      <xdr:col>3</xdr:col>
      <xdr:colOff>739140</xdr:colOff>
      <xdr:row>100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76D3A0-54C8-9DFA-740D-74E6C557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381000</xdr:colOff>
      <xdr:row>85</xdr:row>
      <xdr:rowOff>26670</xdr:rowOff>
    </xdr:from>
    <xdr:to>
      <xdr:col>7</xdr:col>
      <xdr:colOff>373380</xdr:colOff>
      <xdr:row>100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5FBC0D-E1FA-283B-B9ED-3983A74A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898308</xdr:colOff>
      <xdr:row>58</xdr:row>
      <xdr:rowOff>154293</xdr:rowOff>
    </xdr:from>
    <xdr:to>
      <xdr:col>11</xdr:col>
      <xdr:colOff>545232</xdr:colOff>
      <xdr:row>73</xdr:row>
      <xdr:rowOff>121162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A517F-B4F2-0293-C891-2227B3F34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118110</xdr:rowOff>
    </xdr:from>
    <xdr:to>
      <xdr:col>9</xdr:col>
      <xdr:colOff>251460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B1DC5-1CFB-0E05-0B72-BBD7A905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o Suharoyo" id="{9625BFA2-83D4-420E-A918-5E8AAACB2553}" userId="d5a3b4f82b0e6dd0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atrio" refreshedDate="45279.471932638888" createdVersion="8" refreshedVersion="8" minRefreshableVersion="3" recordCount="316" xr:uid="{C3E99EDA-1BFD-4F44-8362-8FBAE3465C16}">
  <cacheSource type="worksheet">
    <worksheetSource ref="C5:M321" sheet="DATASET"/>
  </cacheSource>
  <cacheFields count="14">
    <cacheField name="Periode" numFmtId="168">
      <sharedItems containsSemiMixedTypes="0" containsNonDate="0" containsDate="1" containsString="0" minDate="2020-01-01T00:00:00" maxDate="2021-12-02T00:00:00" count="115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2-01T00:00:00"/>
        <d v="2021-03-01T00:00:00"/>
        <d v="2021-04-01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6-01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8-01T00:00:00"/>
        <d v="2021-09-01T00:00:00"/>
        <d v="2021-10-01T00:00:00"/>
        <d v="2021-11-01T00:00:00"/>
        <d v="2021-12-01T00:00:00"/>
      </sharedItems>
      <fieldGroup par="13"/>
    </cacheField>
    <cacheField name="Lantai" numFmtId="0">
      <sharedItems containsSemiMixedTypes="0" containsString="0" containsNumber="1" containsInteger="1" minValue="6" maxValue="16" count="3">
        <n v="6"/>
        <n v="15"/>
        <n v="16"/>
      </sharedItems>
    </cacheField>
    <cacheField name="Zona" numFmtId="0">
      <sharedItems count="7">
        <s v="A"/>
        <s v="B"/>
        <s v="C"/>
        <s v="D"/>
        <s v="E"/>
        <s v="F"/>
        <s v="G"/>
      </sharedItems>
    </cacheField>
    <cacheField name="Meteran Awal (KWh)" numFmtId="164">
      <sharedItems containsSemiMixedTypes="0" containsString="0" containsNumber="1" containsInteger="1" minValue="614" maxValue="202081"/>
    </cacheField>
    <cacheField name="Meteran Akhir (Kwh)" numFmtId="164">
      <sharedItems containsSemiMixedTypes="0" containsString="0" containsNumber="1" containsInteger="1" minValue="721" maxValue="207406"/>
    </cacheField>
    <cacheField name="KWh Listrik  Perhitungan" numFmtId="4">
      <sharedItems containsSemiMixedTypes="0" containsString="0" containsNumber="1" containsInteger="1" minValue="-95105" maxValue="5325"/>
    </cacheField>
    <cacheField name="KWh Listrik Actual" numFmtId="167">
      <sharedItems containsSemiMixedTypes="0" containsString="0" containsNumber="1" minValue="0" maxValue="5325"/>
    </cacheField>
    <cacheField name="Tarif Listrik Per KWh" numFmtId="164">
      <sharedItems containsSemiMixedTypes="0" containsString="0" containsNumber="1" containsInteger="1" minValue="1429" maxValue="1429"/>
    </cacheField>
    <cacheField name="Biaya Actual Listrik" numFmtId="166">
      <sharedItems containsSemiMixedTypes="0" containsString="0" containsNumber="1" minValue="0" maxValue="7609425"/>
    </cacheField>
    <cacheField name="Estimasi KWh AC" numFmtId="164">
      <sharedItems containsSemiMixedTypes="0" containsString="0" containsNumber="1" minValue="0" maxValue="3906.7634023661039"/>
    </cacheField>
    <cacheField name="Estimasi Biaya AC" numFmtId="166">
      <sharedItems containsSemiMixedTypes="0" containsString="0" containsNumber="1" minValue="0" maxValue="5582764.9019811628"/>
    </cacheField>
    <cacheField name="Months (Periode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Periode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Periode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x v="0"/>
    <x v="0"/>
    <x v="0"/>
    <n v="72374"/>
    <n v="75694"/>
    <n v="3320"/>
    <n v="3320"/>
    <n v="1429"/>
    <n v="4744280"/>
    <n v="2435.7661025080683"/>
    <n v="3480709.7604840295"/>
  </r>
  <r>
    <x v="0"/>
    <x v="1"/>
    <x v="0"/>
    <n v="92104"/>
    <n v="94284"/>
    <n v="2180"/>
    <n v="2180"/>
    <n v="1429"/>
    <n v="3115220"/>
    <n v="1599.388585381804"/>
    <n v="2285526.2885105978"/>
  </r>
  <r>
    <x v="0"/>
    <x v="0"/>
    <x v="1"/>
    <n v="49673"/>
    <n v="52304"/>
    <n v="2631"/>
    <n v="2631"/>
    <n v="1429"/>
    <n v="3759699"/>
    <n v="1930.2712697887735"/>
    <n v="2758357.6445281571"/>
  </r>
  <r>
    <x v="0"/>
    <x v="1"/>
    <x v="1"/>
    <n v="51194"/>
    <n v="53056"/>
    <n v="1862"/>
    <n v="1862"/>
    <n v="1429"/>
    <n v="2660798"/>
    <n v="1366.0832779728987"/>
    <n v="1952133.0042232722"/>
  </r>
  <r>
    <x v="0"/>
    <x v="0"/>
    <x v="2"/>
    <n v="62832"/>
    <n v="65867"/>
    <n v="3035"/>
    <n v="3035"/>
    <n v="1429"/>
    <n v="4337015"/>
    <n v="2226.6717232265023"/>
    <n v="3181913.8924906719"/>
  </r>
  <r>
    <x v="0"/>
    <x v="1"/>
    <x v="2"/>
    <n v="95404"/>
    <n v="97959"/>
    <n v="2555"/>
    <n v="2555"/>
    <n v="1429"/>
    <n v="3651095"/>
    <n v="1874.5127686470225"/>
    <n v="2678678.7463965951"/>
  </r>
  <r>
    <x v="0"/>
    <x v="0"/>
    <x v="3"/>
    <n v="87866"/>
    <n v="90631"/>
    <n v="2765"/>
    <n v="2765"/>
    <n v="1429"/>
    <n v="3951185"/>
    <n v="2028.582311275545"/>
    <n v="2898844.1228127535"/>
  </r>
  <r>
    <x v="0"/>
    <x v="1"/>
    <x v="3"/>
    <n v="107789"/>
    <n v="112061"/>
    <n v="4272"/>
    <n v="4272"/>
    <n v="1429"/>
    <n v="6104688"/>
    <n v="3134.21469575737"/>
    <n v="4478792.8002372822"/>
  </r>
  <r>
    <x v="0"/>
    <x v="0"/>
    <x v="4"/>
    <n v="71123"/>
    <n v="74221"/>
    <n v="3098"/>
    <n v="3098"/>
    <n v="1429"/>
    <n v="4427042"/>
    <n v="2272.8925860150589"/>
    <n v="3247963.5054155192"/>
  </r>
  <r>
    <x v="0"/>
    <x v="1"/>
    <x v="4"/>
    <n v="109325"/>
    <n v="113463"/>
    <n v="4138"/>
    <n v="4138"/>
    <n v="1429"/>
    <n v="5913202"/>
    <n v="3035.9036542705985"/>
    <n v="4338306.3219526857"/>
  </r>
  <r>
    <x v="0"/>
    <x v="0"/>
    <x v="5"/>
    <n v="53760"/>
    <n v="55991"/>
    <n v="2231"/>
    <n v="2231"/>
    <n v="1429"/>
    <n v="3188099"/>
    <n v="1636.8054743058738"/>
    <n v="2338995.0227830936"/>
  </r>
  <r>
    <x v="0"/>
    <x v="1"/>
    <x v="5"/>
    <n v="73183"/>
    <n v="75593"/>
    <n v="2410"/>
    <n v="2410"/>
    <n v="1429"/>
    <n v="3443890"/>
    <n v="1768.1314177844713"/>
    <n v="2526659.7960140095"/>
  </r>
  <r>
    <x v="0"/>
    <x v="1"/>
    <x v="6"/>
    <n v="614"/>
    <n v="721"/>
    <n v="107"/>
    <n v="871.47199999999998"/>
    <n v="1429"/>
    <n v="1245333.4879999999"/>
    <n v="639.36805930268417"/>
    <n v="913656.9567435357"/>
  </r>
  <r>
    <x v="1"/>
    <x v="0"/>
    <x v="0"/>
    <n v="75694"/>
    <n v="79101"/>
    <n v="3407"/>
    <n v="3407"/>
    <n v="1429"/>
    <n v="4868603"/>
    <n v="2499.594913025599"/>
    <n v="3571921.1307135811"/>
  </r>
  <r>
    <x v="1"/>
    <x v="1"/>
    <x v="0"/>
    <n v="94284"/>
    <n v="96371"/>
    <n v="2087"/>
    <n v="2087"/>
    <n v="1429"/>
    <n v="2982323"/>
    <n v="1531.1577879320298"/>
    <n v="2188024.4789548707"/>
  </r>
  <r>
    <x v="1"/>
    <x v="0"/>
    <x v="1"/>
    <n v="52304"/>
    <n v="54688"/>
    <n v="2384"/>
    <n v="2384"/>
    <n v="1429"/>
    <n v="3406736"/>
    <n v="1749.0561410780829"/>
    <n v="2499401.2256005802"/>
  </r>
  <r>
    <x v="1"/>
    <x v="1"/>
    <x v="1"/>
    <n v="53056"/>
    <n v="54229"/>
    <n v="1173"/>
    <n v="1173"/>
    <n v="1429"/>
    <n v="1676217"/>
    <n v="860.58844525360371"/>
    <n v="1229780.8882673997"/>
  </r>
  <r>
    <x v="1"/>
    <x v="0"/>
    <x v="2"/>
    <n v="65867"/>
    <n v="68647"/>
    <n v="2780"/>
    <n v="2780"/>
    <n v="1429"/>
    <n v="3972620"/>
    <n v="2039.5872786061536"/>
    <n v="2914570.2211281937"/>
  </r>
  <r>
    <x v="1"/>
    <x v="1"/>
    <x v="2"/>
    <n v="97959"/>
    <n v="100402"/>
    <n v="2443"/>
    <n v="2443"/>
    <n v="1429"/>
    <n v="3491047"/>
    <n v="1792.3423459118105"/>
    <n v="2561257.212307977"/>
  </r>
  <r>
    <x v="1"/>
    <x v="0"/>
    <x v="3"/>
    <n v="90631"/>
    <n v="93415"/>
    <n v="2784"/>
    <n v="2784"/>
    <n v="1429"/>
    <n v="3978336"/>
    <n v="2042.5219365609828"/>
    <n v="2918763.8473456446"/>
  </r>
  <r>
    <x v="1"/>
    <x v="1"/>
    <x v="3"/>
    <n v="112061"/>
    <n v="115624"/>
    <n v="3563"/>
    <n v="3563"/>
    <n v="1429"/>
    <n v="5091527"/>
    <n v="2614.04657326393"/>
    <n v="3735472.5531941559"/>
  </r>
  <r>
    <x v="1"/>
    <x v="0"/>
    <x v="4"/>
    <n v="74221"/>
    <n v="77164"/>
    <n v="2943"/>
    <n v="2943"/>
    <n v="1429"/>
    <n v="4205547"/>
    <n v="2159.1745902654352"/>
    <n v="3085460.4894893067"/>
  </r>
  <r>
    <x v="1"/>
    <x v="1"/>
    <x v="4"/>
    <n v="113463"/>
    <n v="117227"/>
    <n v="3764"/>
    <n v="3764"/>
    <n v="1429"/>
    <n v="5378756"/>
    <n v="2761.5131354940872"/>
    <n v="3946202.2706210506"/>
  </r>
  <r>
    <x v="1"/>
    <x v="0"/>
    <x v="5"/>
    <n v="55991"/>
    <n v="57995"/>
    <n v="2004"/>
    <n v="2004"/>
    <n v="1429"/>
    <n v="2863716"/>
    <n v="1470.2636353693281"/>
    <n v="2101006.7349427696"/>
  </r>
  <r>
    <x v="1"/>
    <x v="1"/>
    <x v="5"/>
    <n v="75593"/>
    <n v="77610"/>
    <n v="2017"/>
    <n v="2017"/>
    <n v="1429"/>
    <n v="2882293"/>
    <n v="1479.8012737225224"/>
    <n v="2114636.0201494847"/>
  </r>
  <r>
    <x v="1"/>
    <x v="1"/>
    <x v="6"/>
    <n v="721"/>
    <n v="798"/>
    <n v="77"/>
    <n v="871.47199999999998"/>
    <n v="1429"/>
    <n v="1245333.4879999999"/>
    <n v="639.36805930268417"/>
    <n v="913656.9567435357"/>
  </r>
  <r>
    <x v="2"/>
    <x v="0"/>
    <x v="0"/>
    <n v="79101"/>
    <n v="81747"/>
    <n v="2646"/>
    <n v="2646"/>
    <n v="1429"/>
    <n v="3781134"/>
    <n v="1941.2762371193824"/>
    <n v="2774083.7428435972"/>
  </r>
  <r>
    <x v="2"/>
    <x v="1"/>
    <x v="0"/>
    <n v="96371"/>
    <n v="98056"/>
    <n v="1685"/>
    <n v="1685"/>
    <n v="1429"/>
    <n v="2407865"/>
    <n v="1236.2246634717155"/>
    <n v="1766565.0441010816"/>
  </r>
  <r>
    <x v="2"/>
    <x v="0"/>
    <x v="1"/>
    <n v="54688"/>
    <n v="56759"/>
    <n v="2071"/>
    <n v="2071"/>
    <n v="1429"/>
    <n v="2959459"/>
    <n v="1519.4191561127138"/>
    <n v="2171249.9740850679"/>
  </r>
  <r>
    <x v="2"/>
    <x v="1"/>
    <x v="1"/>
    <n v="54229"/>
    <n v="54863"/>
    <n v="634"/>
    <n v="871.47199999999998"/>
    <n v="1429"/>
    <n v="1245333.4879999999"/>
    <n v="639.36805930268417"/>
    <n v="913656.9567435357"/>
  </r>
  <r>
    <x v="2"/>
    <x v="0"/>
    <x v="2"/>
    <n v="68647"/>
    <n v="70980"/>
    <n v="2333"/>
    <n v="2333"/>
    <n v="1429"/>
    <n v="3333857"/>
    <n v="1711.6392521540131"/>
    <n v="2445932.4913280848"/>
  </r>
  <r>
    <x v="2"/>
    <x v="1"/>
    <x v="2"/>
    <n v="100402"/>
    <n v="102476"/>
    <n v="2074"/>
    <n v="2074"/>
    <n v="1429"/>
    <n v="2963746"/>
    <n v="1521.6201495788355"/>
    <n v="2174395.1937481561"/>
  </r>
  <r>
    <x v="2"/>
    <x v="0"/>
    <x v="3"/>
    <n v="93415"/>
    <n v="96893"/>
    <n v="3478"/>
    <n v="3478"/>
    <n v="1429"/>
    <n v="4970062"/>
    <n v="2551.6850917238139"/>
    <n v="3646357.9960733303"/>
  </r>
  <r>
    <x v="2"/>
    <x v="1"/>
    <x v="3"/>
    <n v="115624"/>
    <n v="118754"/>
    <n v="3130"/>
    <n v="3130"/>
    <n v="1429"/>
    <n v="4472770"/>
    <n v="2296.3698496536908"/>
    <n v="3281512.515155124"/>
  </r>
  <r>
    <x v="2"/>
    <x v="0"/>
    <x v="4"/>
    <n v="77164"/>
    <n v="79735"/>
    <n v="2571"/>
    <n v="2571"/>
    <n v="1429"/>
    <n v="3673959"/>
    <n v="1886.2514004663385"/>
    <n v="2695453.2512663975"/>
  </r>
  <r>
    <x v="2"/>
    <x v="1"/>
    <x v="4"/>
    <n v="117227"/>
    <n v="120720"/>
    <n v="3493"/>
    <n v="3493"/>
    <n v="1429"/>
    <n v="4991497"/>
    <n v="2562.6900590544228"/>
    <n v="3662084.0943887704"/>
  </r>
  <r>
    <x v="2"/>
    <x v="0"/>
    <x v="5"/>
    <n v="57995"/>
    <n v="59710"/>
    <n v="1715"/>
    <n v="1715"/>
    <n v="1429"/>
    <n v="2450735"/>
    <n v="1258.2345981329329"/>
    <n v="1798017.2407319611"/>
  </r>
  <r>
    <x v="2"/>
    <x v="1"/>
    <x v="5"/>
    <n v="77610"/>
    <n v="79523"/>
    <n v="1913"/>
    <n v="1913"/>
    <n v="1429"/>
    <n v="2733677"/>
    <n v="1403.5001668969683"/>
    <n v="2005601.7384957676"/>
  </r>
  <r>
    <x v="2"/>
    <x v="1"/>
    <x v="6"/>
    <n v="798"/>
    <n v="908"/>
    <n v="110"/>
    <n v="871.47199999999998"/>
    <n v="1429"/>
    <n v="1245333.4879999999"/>
    <n v="639.36805930268417"/>
    <n v="913656.9567435357"/>
  </r>
  <r>
    <x v="3"/>
    <x v="0"/>
    <x v="0"/>
    <n v="81747"/>
    <n v="82995"/>
    <n v="1248"/>
    <n v="1248"/>
    <n v="1429"/>
    <n v="1783392"/>
    <n v="915.61328190664744"/>
    <n v="1308411.3798445992"/>
  </r>
  <r>
    <x v="3"/>
    <x v="1"/>
    <x v="0"/>
    <n v="98056"/>
    <n v="99188"/>
    <n v="1132"/>
    <n v="1132"/>
    <n v="1429"/>
    <n v="1617628"/>
    <n v="830.50820121660649"/>
    <n v="1186796.2195385306"/>
  </r>
  <r>
    <x v="3"/>
    <x v="0"/>
    <x v="1"/>
    <n v="56759"/>
    <n v="57855"/>
    <n v="1096"/>
    <n v="1096"/>
    <n v="1429"/>
    <n v="1566184"/>
    <n v="804.09627962314551"/>
    <n v="1149053.5835814748"/>
  </r>
  <r>
    <x v="3"/>
    <x v="1"/>
    <x v="1"/>
    <n v="54863"/>
    <n v="54982"/>
    <n v="119"/>
    <n v="871.47199999999998"/>
    <n v="1429"/>
    <n v="1245333.4879999999"/>
    <n v="639.36805930268417"/>
    <n v="913656.9567435357"/>
  </r>
  <r>
    <x v="3"/>
    <x v="0"/>
    <x v="2"/>
    <n v="70980"/>
    <n v="72488"/>
    <n v="1508"/>
    <n v="1508"/>
    <n v="1429"/>
    <n v="2154932"/>
    <n v="1106.3660489705323"/>
    <n v="1580997.0839788907"/>
  </r>
  <r>
    <x v="3"/>
    <x v="1"/>
    <x v="2"/>
    <n v="102476"/>
    <n v="104346"/>
    <n v="1870"/>
    <n v="1870"/>
    <n v="1429"/>
    <n v="2672230"/>
    <n v="1371.9525938825566"/>
    <n v="1960520.2566581734"/>
  </r>
  <r>
    <x v="3"/>
    <x v="0"/>
    <x v="3"/>
    <n v="96893"/>
    <n v="98392"/>
    <n v="1499"/>
    <n v="1499"/>
    <n v="1429"/>
    <n v="2142071"/>
    <n v="1099.763068572167"/>
    <n v="1571561.4249896265"/>
  </r>
  <r>
    <x v="3"/>
    <x v="1"/>
    <x v="3"/>
    <n v="118754"/>
    <n v="121714"/>
    <n v="2960"/>
    <n v="2960"/>
    <n v="1429"/>
    <n v="4229840"/>
    <n v="2171.6468865734587"/>
    <n v="3103283.4009134723"/>
  </r>
  <r>
    <x v="3"/>
    <x v="0"/>
    <x v="4"/>
    <n v="79735"/>
    <n v="81063"/>
    <n v="1328"/>
    <n v="1328"/>
    <n v="1429"/>
    <n v="1897712"/>
    <n v="974.30644100322741"/>
    <n v="1392283.904193612"/>
  </r>
  <r>
    <x v="3"/>
    <x v="1"/>
    <x v="4"/>
    <n v="120720"/>
    <n v="125020"/>
    <n v="4300"/>
    <n v="4300"/>
    <n v="1429"/>
    <n v="6144700"/>
    <n v="3154.7573014411732"/>
    <n v="4508148.1837594369"/>
  </r>
  <r>
    <x v="3"/>
    <x v="0"/>
    <x v="5"/>
    <n v="59710"/>
    <n v="60857"/>
    <n v="1147"/>
    <n v="1147"/>
    <n v="1429"/>
    <n v="1639063"/>
    <n v="841.51316854721517"/>
    <n v="1202522.3178539705"/>
  </r>
  <r>
    <x v="3"/>
    <x v="1"/>
    <x v="5"/>
    <n v="79523"/>
    <n v="80434"/>
    <n v="911"/>
    <n v="911"/>
    <n v="1429"/>
    <n v="1301819"/>
    <n v="668.36834921230434"/>
    <n v="955098.37102438288"/>
  </r>
  <r>
    <x v="3"/>
    <x v="1"/>
    <x v="6"/>
    <n v="908"/>
    <n v="1102"/>
    <n v="194"/>
    <n v="871.47199999999998"/>
    <n v="1429"/>
    <n v="1245333.4879999999"/>
    <n v="639.36805930268417"/>
    <n v="913656.9567435357"/>
  </r>
  <r>
    <x v="4"/>
    <x v="0"/>
    <x v="0"/>
    <n v="82995"/>
    <n v="83370"/>
    <n v="375"/>
    <n v="871.47199999999998"/>
    <n v="1429"/>
    <n v="1245333.4879999999"/>
    <n v="639.36805930268417"/>
    <n v="913656.9567435357"/>
  </r>
  <r>
    <x v="4"/>
    <x v="1"/>
    <x v="0"/>
    <n v="99188"/>
    <n v="100249"/>
    <n v="1061"/>
    <n v="1061"/>
    <n v="1429"/>
    <n v="1516169"/>
    <n v="778.41802251839181"/>
    <n v="1112359.3541787819"/>
  </r>
  <r>
    <x v="4"/>
    <x v="0"/>
    <x v="1"/>
    <n v="57855"/>
    <n v="58613"/>
    <n v="758"/>
    <n v="871.47199999999998"/>
    <n v="1429"/>
    <n v="1245333.4879999999"/>
    <n v="639.36805930268417"/>
    <n v="913656.9567435357"/>
  </r>
  <r>
    <x v="4"/>
    <x v="1"/>
    <x v="1"/>
    <n v="54982"/>
    <n v="55057"/>
    <n v="75"/>
    <n v="871.47199999999998"/>
    <n v="1429"/>
    <n v="1245333.4879999999"/>
    <n v="639.36805930268417"/>
    <n v="913656.9567435357"/>
  </r>
  <r>
    <x v="4"/>
    <x v="0"/>
    <x v="2"/>
    <n v="72488"/>
    <n v="73384"/>
    <n v="896"/>
    <n v="896"/>
    <n v="1429"/>
    <n v="1280384"/>
    <n v="657.36338188169555"/>
    <n v="939372.27270894288"/>
  </r>
  <r>
    <x v="4"/>
    <x v="1"/>
    <x v="2"/>
    <n v="104346"/>
    <n v="105800"/>
    <n v="1454"/>
    <n v="1454"/>
    <n v="1429"/>
    <n v="2077766"/>
    <n v="1066.7481665803409"/>
    <n v="1524383.1300433071"/>
  </r>
  <r>
    <x v="4"/>
    <x v="0"/>
    <x v="3"/>
    <n v="98392"/>
    <n v="99404"/>
    <n v="1012"/>
    <n v="1012"/>
    <n v="1429"/>
    <n v="1446148"/>
    <n v="742.4684625717365"/>
    <n v="1060987.4330150115"/>
  </r>
  <r>
    <x v="4"/>
    <x v="1"/>
    <x v="3"/>
    <n v="121714"/>
    <n v="123939"/>
    <n v="2225"/>
    <n v="2225"/>
    <n v="1429"/>
    <n v="3179525"/>
    <n v="1632.4034873736302"/>
    <n v="2332704.5834569177"/>
  </r>
  <r>
    <x v="4"/>
    <x v="0"/>
    <x v="4"/>
    <n v="81063"/>
    <n v="81848"/>
    <n v="785"/>
    <n v="871.47199999999998"/>
    <n v="1429"/>
    <n v="1245333.4879999999"/>
    <n v="639.36805930268417"/>
    <n v="913656.9567435357"/>
  </r>
  <r>
    <x v="4"/>
    <x v="1"/>
    <x v="4"/>
    <n v="125020"/>
    <n v="128866"/>
    <n v="3846"/>
    <n v="3846"/>
    <n v="1429"/>
    <n v="5495934"/>
    <n v="2821.6736235680819"/>
    <n v="4032171.608078789"/>
  </r>
  <r>
    <x v="4"/>
    <x v="0"/>
    <x v="5"/>
    <n v="60857"/>
    <n v="61395"/>
    <n v="538"/>
    <n v="871.47199999999998"/>
    <n v="1429"/>
    <n v="1245333.4879999999"/>
    <n v="639.36805930268417"/>
    <n v="913656.9567435357"/>
  </r>
  <r>
    <x v="4"/>
    <x v="1"/>
    <x v="5"/>
    <n v="80434"/>
    <n v="80949"/>
    <n v="515"/>
    <n v="871.47199999999998"/>
    <n v="1429"/>
    <n v="1245333.4879999999"/>
    <n v="639.36805930268417"/>
    <n v="913656.9567435357"/>
  </r>
  <r>
    <x v="4"/>
    <x v="1"/>
    <x v="6"/>
    <n v="1102"/>
    <n v="1202"/>
    <n v="100"/>
    <n v="871.47199999999998"/>
    <n v="1429"/>
    <n v="1245333.4879999999"/>
    <n v="639.36805930268417"/>
    <n v="913656.9567435357"/>
  </r>
  <r>
    <x v="5"/>
    <x v="0"/>
    <x v="0"/>
    <n v="83370"/>
    <n v="84379"/>
    <n v="1009"/>
    <n v="1009"/>
    <n v="1429"/>
    <n v="1441861"/>
    <n v="740.26746910561474"/>
    <n v="1057842.2133519235"/>
  </r>
  <r>
    <x v="5"/>
    <x v="1"/>
    <x v="0"/>
    <n v="100249"/>
    <n v="101776"/>
    <n v="1527"/>
    <n v="1527"/>
    <n v="1429"/>
    <n v="2182083"/>
    <n v="1120.30567425597"/>
    <n v="1600916.808511781"/>
  </r>
  <r>
    <x v="5"/>
    <x v="0"/>
    <x v="1"/>
    <n v="83370"/>
    <n v="84379"/>
    <n v="1009"/>
    <n v="1009"/>
    <n v="1429"/>
    <n v="1441861"/>
    <n v="740.26746910561474"/>
    <n v="1057842.2133519235"/>
  </r>
  <r>
    <x v="5"/>
    <x v="1"/>
    <x v="1"/>
    <n v="55057"/>
    <n v="55537"/>
    <n v="480"/>
    <n v="871.47199999999998"/>
    <n v="1429"/>
    <n v="1245333.4879999999"/>
    <n v="639.36805930268417"/>
    <n v="913656.9567435357"/>
  </r>
  <r>
    <x v="5"/>
    <x v="0"/>
    <x v="2"/>
    <n v="73384"/>
    <n v="74938"/>
    <n v="1554"/>
    <n v="1554"/>
    <n v="1429"/>
    <n v="2220666"/>
    <n v="1140.1146154510657"/>
    <n v="1629223.7854795728"/>
  </r>
  <r>
    <x v="5"/>
    <x v="1"/>
    <x v="2"/>
    <n v="105800"/>
    <n v="107488"/>
    <n v="1688"/>
    <n v="1688"/>
    <n v="1429"/>
    <n v="2412152"/>
    <n v="1238.4256569378372"/>
    <n v="1769710.2637641693"/>
  </r>
  <r>
    <x v="5"/>
    <x v="0"/>
    <x v="3"/>
    <n v="99404"/>
    <n v="101498"/>
    <n v="2094"/>
    <n v="2094"/>
    <n v="1429"/>
    <n v="2992326"/>
    <n v="1536.2934393529806"/>
    <n v="2195363.3248354094"/>
  </r>
  <r>
    <x v="5"/>
    <x v="1"/>
    <x v="3"/>
    <n v="123939"/>
    <n v="126954"/>
    <n v="3015"/>
    <n v="3015"/>
    <n v="1429"/>
    <n v="4308435"/>
    <n v="2211.9984334523574"/>
    <n v="3160945.7614034186"/>
  </r>
  <r>
    <x v="5"/>
    <x v="0"/>
    <x v="4"/>
    <n v="81848"/>
    <n v="82738"/>
    <n v="890"/>
    <n v="890"/>
    <n v="1429"/>
    <n v="1271810"/>
    <n v="652.96139494945214"/>
    <n v="933081.83338276716"/>
  </r>
  <r>
    <x v="5"/>
    <x v="1"/>
    <x v="4"/>
    <n v="128866"/>
    <n v="132797"/>
    <n v="3931"/>
    <n v="3931"/>
    <n v="1429"/>
    <n v="5617399"/>
    <n v="2884.035105108198"/>
    <n v="4121286.1651996151"/>
  </r>
  <r>
    <x v="5"/>
    <x v="0"/>
    <x v="5"/>
    <n v="61395"/>
    <n v="62368"/>
    <n v="973"/>
    <n v="973"/>
    <n v="1429"/>
    <n v="1390417"/>
    <n v="713.85554751215375"/>
    <n v="1020099.5773948677"/>
  </r>
  <r>
    <x v="5"/>
    <x v="1"/>
    <x v="5"/>
    <n v="80949"/>
    <n v="82698"/>
    <n v="1749"/>
    <n v="1749"/>
    <n v="1429"/>
    <n v="2499321"/>
    <n v="1283.1791907489794"/>
    <n v="1833663.0635802916"/>
  </r>
  <r>
    <x v="5"/>
    <x v="1"/>
    <x v="6"/>
    <n v="1202"/>
    <n v="1398"/>
    <n v="196"/>
    <n v="871.47199999999998"/>
    <n v="1429"/>
    <n v="1245333.4879999999"/>
    <n v="639.36805930268417"/>
    <n v="913656.9567435357"/>
  </r>
  <r>
    <x v="6"/>
    <x v="0"/>
    <x v="0"/>
    <n v="84379"/>
    <n v="86361"/>
    <n v="1982"/>
    <n v="1982"/>
    <n v="1429"/>
    <n v="2832278"/>
    <n v="1454.1230166177686"/>
    <n v="2077941.7907467913"/>
  </r>
  <r>
    <x v="6"/>
    <x v="1"/>
    <x v="0"/>
    <n v="101776"/>
    <n v="103596"/>
    <n v="1820"/>
    <n v="1820"/>
    <n v="1429"/>
    <n v="2600780"/>
    <n v="1335.2693694471941"/>
    <n v="1908099.9289400403"/>
  </r>
  <r>
    <x v="6"/>
    <x v="0"/>
    <x v="1"/>
    <n v="59936"/>
    <n v="61336"/>
    <n v="1400"/>
    <n v="1400"/>
    <n v="1429"/>
    <n v="2000600"/>
    <n v="1027.1302841901493"/>
    <n v="1467769.1761077233"/>
  </r>
  <r>
    <x v="6"/>
    <x v="1"/>
    <x v="1"/>
    <n v="55537"/>
    <n v="55883"/>
    <n v="346"/>
    <n v="871.47199999999998"/>
    <n v="1429"/>
    <n v="1245333.4879999999"/>
    <n v="639.36805930268417"/>
    <n v="913656.9567435357"/>
  </r>
  <r>
    <x v="6"/>
    <x v="0"/>
    <x v="2"/>
    <n v="74938"/>
    <n v="76609"/>
    <n v="1671"/>
    <n v="1671"/>
    <n v="1429"/>
    <n v="2387859"/>
    <n v="1225.9533606298139"/>
    <n v="1751887.3523400042"/>
  </r>
  <r>
    <x v="6"/>
    <x v="1"/>
    <x v="2"/>
    <n v="107488"/>
    <n v="109403"/>
    <n v="1915"/>
    <n v="1915"/>
    <n v="1429"/>
    <n v="2736535"/>
    <n v="1404.9674958743828"/>
    <n v="2007698.5516044931"/>
  </r>
  <r>
    <x v="6"/>
    <x v="0"/>
    <x v="3"/>
    <n v="101498"/>
    <n v="104765"/>
    <n v="3267"/>
    <n v="3267"/>
    <n v="1429"/>
    <n v="4668543"/>
    <n v="2396.8818846065842"/>
    <n v="3425144.2131028087"/>
  </r>
  <r>
    <x v="6"/>
    <x v="1"/>
    <x v="3"/>
    <n v="126954"/>
    <n v="129926"/>
    <n v="2972"/>
    <n v="2972"/>
    <n v="1429"/>
    <n v="4246988"/>
    <n v="2180.4508604379457"/>
    <n v="3115864.2795658247"/>
  </r>
  <r>
    <x v="6"/>
    <x v="0"/>
    <x v="4"/>
    <n v="82738"/>
    <n v="84575"/>
    <n v="1837"/>
    <n v="1837"/>
    <n v="1429"/>
    <n v="2625073"/>
    <n v="1347.7416657552174"/>
    <n v="1925922.8403642057"/>
  </r>
  <r>
    <x v="6"/>
    <x v="1"/>
    <x v="4"/>
    <n v="132797"/>
    <n v="137001"/>
    <n v="4204"/>
    <n v="4204"/>
    <n v="1429"/>
    <n v="6007516"/>
    <n v="3084.325510525277"/>
    <n v="4407501.1545406207"/>
  </r>
  <r>
    <x v="6"/>
    <x v="0"/>
    <x v="5"/>
    <n v="62368"/>
    <n v="63321"/>
    <n v="953"/>
    <n v="953"/>
    <n v="1429"/>
    <n v="1361837"/>
    <n v="699.18225773800884"/>
    <n v="999131.44630761468"/>
  </r>
  <r>
    <x v="6"/>
    <x v="1"/>
    <x v="5"/>
    <n v="82698"/>
    <n v="84149"/>
    <n v="1451"/>
    <n v="1451"/>
    <n v="1429"/>
    <n v="2073479"/>
    <n v="1064.547173114219"/>
    <n v="1521237.9103802191"/>
  </r>
  <r>
    <x v="6"/>
    <x v="1"/>
    <x v="6"/>
    <n v="1398"/>
    <n v="1548"/>
    <n v="150"/>
    <n v="871.47199999999998"/>
    <n v="1429"/>
    <n v="1245333.4879999999"/>
    <n v="639.36805930268417"/>
    <n v="913656.9567435357"/>
  </r>
  <r>
    <x v="7"/>
    <x v="0"/>
    <x v="0"/>
    <n v="86361"/>
    <n v="87493"/>
    <n v="1132"/>
    <n v="1132"/>
    <n v="1429"/>
    <n v="1617628"/>
    <n v="830.50820121660649"/>
    <n v="1186796.2195385306"/>
  </r>
  <r>
    <x v="7"/>
    <x v="0"/>
    <x v="1"/>
    <n v="61336"/>
    <n v="62685"/>
    <n v="1349"/>
    <n v="1349"/>
    <n v="1429"/>
    <n v="1927721"/>
    <n v="989.7133952660796"/>
    <n v="1414300.4418352277"/>
  </r>
  <r>
    <x v="7"/>
    <x v="0"/>
    <x v="2"/>
    <n v="76609"/>
    <n v="78197"/>
    <n v="1588"/>
    <n v="1588"/>
    <n v="1429"/>
    <n v="2269252"/>
    <n v="1165.0592080671122"/>
    <n v="1664869.6083279033"/>
  </r>
  <r>
    <x v="7"/>
    <x v="0"/>
    <x v="3"/>
    <n v="104765"/>
    <n v="107709"/>
    <n v="2944"/>
    <n v="2944"/>
    <n v="1429"/>
    <n v="4206976"/>
    <n v="2159.9082547541425"/>
    <n v="3086508.8960436694"/>
  </r>
  <r>
    <x v="7"/>
    <x v="0"/>
    <x v="4"/>
    <n v="84575"/>
    <n v="85744"/>
    <n v="1169"/>
    <n v="1169"/>
    <n v="1429"/>
    <n v="1670501"/>
    <n v="857.65378729877466"/>
    <n v="1225587.262049949"/>
  </r>
  <r>
    <x v="7"/>
    <x v="0"/>
    <x v="5"/>
    <n v="63321"/>
    <n v="63949"/>
    <n v="628"/>
    <n v="871.47199999999998"/>
    <n v="1429"/>
    <n v="1245333.4879999999"/>
    <n v="639.36805930268417"/>
    <n v="913656.9567435357"/>
  </r>
  <r>
    <x v="8"/>
    <x v="1"/>
    <x v="0"/>
    <n v="103596"/>
    <n v="104878"/>
    <n v="1282"/>
    <n v="1282"/>
    <n v="1429"/>
    <n v="1831978"/>
    <n v="940.55787452269396"/>
    <n v="1344057.2026929297"/>
  </r>
  <r>
    <x v="9"/>
    <x v="1"/>
    <x v="1"/>
    <n v="55883"/>
    <n v="56713"/>
    <n v="830"/>
    <n v="871.47199999999998"/>
    <n v="1429"/>
    <n v="1245333.4879999999"/>
    <n v="639.36805930268417"/>
    <n v="913656.9567435357"/>
  </r>
  <r>
    <x v="10"/>
    <x v="1"/>
    <x v="2"/>
    <n v="109403"/>
    <n v="110869"/>
    <n v="1466"/>
    <n v="1466"/>
    <n v="1429"/>
    <n v="2094914"/>
    <n v="1075.5521404448277"/>
    <n v="1536964.0086956588"/>
  </r>
  <r>
    <x v="11"/>
    <x v="1"/>
    <x v="3"/>
    <n v="129926"/>
    <n v="132185"/>
    <n v="2259"/>
    <n v="2259"/>
    <n v="1429"/>
    <n v="3228111"/>
    <n v="1657.3480799896768"/>
    <n v="2368350.4063052479"/>
  </r>
  <r>
    <x v="12"/>
    <x v="1"/>
    <x v="4"/>
    <n v="137001"/>
    <n v="141144"/>
    <n v="4143"/>
    <n v="4143"/>
    <n v="1429"/>
    <n v="5920347"/>
    <n v="3039.571976714135"/>
    <n v="4343548.3547244985"/>
  </r>
  <r>
    <x v="13"/>
    <x v="1"/>
    <x v="5"/>
    <n v="84149"/>
    <n v="85473"/>
    <n v="1324"/>
    <n v="1324"/>
    <n v="1429"/>
    <n v="1891996"/>
    <n v="971.37178304839836"/>
    <n v="1388090.2779761613"/>
  </r>
  <r>
    <x v="14"/>
    <x v="1"/>
    <x v="6"/>
    <n v="1548"/>
    <n v="1705"/>
    <n v="157"/>
    <n v="871.47199999999998"/>
    <n v="1429"/>
    <n v="1245333.4879999999"/>
    <n v="639.36805930268417"/>
    <n v="913656.9567435357"/>
  </r>
  <r>
    <x v="15"/>
    <x v="0"/>
    <x v="0"/>
    <n v="87493"/>
    <n v="87969"/>
    <n v="476"/>
    <n v="871.47199999999998"/>
    <n v="1429"/>
    <n v="1245333.4879999999"/>
    <n v="639.36805930268417"/>
    <n v="913656.9567435357"/>
  </r>
  <r>
    <x v="16"/>
    <x v="0"/>
    <x v="1"/>
    <n v="62685"/>
    <n v="64329"/>
    <n v="1644"/>
    <n v="1644"/>
    <n v="1429"/>
    <n v="2349276"/>
    <n v="1206.1444194347182"/>
    <n v="1723580.3753722124"/>
  </r>
  <r>
    <x v="17"/>
    <x v="0"/>
    <x v="2"/>
    <n v="78197"/>
    <n v="79901"/>
    <n v="1704"/>
    <n v="1704"/>
    <n v="1429"/>
    <n v="2435016"/>
    <n v="1250.1642887571531"/>
    <n v="1786484.7686339719"/>
  </r>
  <r>
    <x v="18"/>
    <x v="0"/>
    <x v="3"/>
    <n v="107709"/>
    <n v="111183"/>
    <n v="3474"/>
    <n v="3474"/>
    <n v="1429"/>
    <n v="4964346"/>
    <n v="2548.7504337689847"/>
    <n v="3642164.3698558793"/>
  </r>
  <r>
    <x v="19"/>
    <x v="0"/>
    <x v="4"/>
    <n v="85744"/>
    <n v="87189"/>
    <n v="1445"/>
    <n v="1445"/>
    <n v="1429"/>
    <n v="2064905"/>
    <n v="1060.1451861819755"/>
    <n v="1514947.4710540429"/>
  </r>
  <r>
    <x v="20"/>
    <x v="0"/>
    <x v="5"/>
    <n v="63949"/>
    <n v="64691"/>
    <n v="742"/>
    <n v="871.47199999999998"/>
    <n v="1429"/>
    <n v="1245333.4879999999"/>
    <n v="639.36805930268417"/>
    <n v="913656.9567435357"/>
  </r>
  <r>
    <x v="21"/>
    <x v="1"/>
    <x v="0"/>
    <n v="104878"/>
    <n v="106181"/>
    <n v="1303"/>
    <n v="1303"/>
    <n v="1429"/>
    <n v="1861987"/>
    <n v="955.96482878554616"/>
    <n v="1366073.7403345455"/>
  </r>
  <r>
    <x v="22"/>
    <x v="1"/>
    <x v="1"/>
    <n v="56713"/>
    <n v="57614"/>
    <n v="901"/>
    <n v="901"/>
    <n v="1429"/>
    <n v="1287529"/>
    <n v="661.03170432523189"/>
    <n v="944614.30548075633"/>
  </r>
  <r>
    <x v="23"/>
    <x v="1"/>
    <x v="2"/>
    <n v="110869"/>
    <n v="112306"/>
    <n v="1437"/>
    <n v="1437"/>
    <n v="1429"/>
    <n v="2053473"/>
    <n v="1054.2758702723177"/>
    <n v="1506560.218619142"/>
  </r>
  <r>
    <x v="24"/>
    <x v="1"/>
    <x v="3"/>
    <n v="132185"/>
    <n v="134739"/>
    <n v="2554"/>
    <n v="2554"/>
    <n v="1429"/>
    <n v="3649666"/>
    <n v="1873.7791041583152"/>
    <n v="2677630.3398422324"/>
  </r>
  <r>
    <x v="25"/>
    <x v="1"/>
    <x v="4"/>
    <n v="141144"/>
    <n v="145329"/>
    <n v="4185"/>
    <n v="4185"/>
    <n v="1429"/>
    <n v="5980365"/>
    <n v="3070.3858852398394"/>
    <n v="4387581.4300077306"/>
  </r>
  <r>
    <x v="26"/>
    <x v="1"/>
    <x v="5"/>
    <n v="85473"/>
    <n v="86965"/>
    <n v="1492"/>
    <n v="1492"/>
    <n v="1429"/>
    <n v="2132068"/>
    <n v="1094.6274171512164"/>
    <n v="1564222.5791090883"/>
  </r>
  <r>
    <x v="27"/>
    <x v="1"/>
    <x v="6"/>
    <n v="1705"/>
    <n v="1932"/>
    <n v="227"/>
    <n v="871.47199999999998"/>
    <n v="1429"/>
    <n v="1245333.4879999999"/>
    <n v="639.36805930268417"/>
    <n v="913656.9567435357"/>
  </r>
  <r>
    <x v="28"/>
    <x v="0"/>
    <x v="0"/>
    <n v="87969"/>
    <n v="88682"/>
    <n v="713"/>
    <n v="871.47199999999998"/>
    <n v="1429"/>
    <n v="1245333.4879999999"/>
    <n v="639.36805930268417"/>
    <n v="913656.9567435357"/>
  </r>
  <r>
    <x v="29"/>
    <x v="0"/>
    <x v="1"/>
    <n v="64329"/>
    <n v="65694"/>
    <n v="1365"/>
    <n v="1365"/>
    <n v="1429"/>
    <n v="1950585"/>
    <n v="1001.4520270853956"/>
    <n v="1431074.9467050303"/>
  </r>
  <r>
    <x v="30"/>
    <x v="0"/>
    <x v="2"/>
    <n v="79901"/>
    <n v="81789"/>
    <n v="1888"/>
    <n v="1888"/>
    <n v="1429"/>
    <n v="2697952"/>
    <n v="1385.1585546792871"/>
    <n v="1979391.5746367013"/>
  </r>
  <r>
    <x v="31"/>
    <x v="0"/>
    <x v="3"/>
    <n v="111183"/>
    <n v="115677"/>
    <n v="4494"/>
    <n v="4494"/>
    <n v="1429"/>
    <n v="6421926"/>
    <n v="3297.0882122503795"/>
    <n v="4711539.055305792"/>
  </r>
  <r>
    <x v="32"/>
    <x v="0"/>
    <x v="4"/>
    <n v="87189"/>
    <n v="88625"/>
    <n v="1436"/>
    <n v="1436"/>
    <n v="1429"/>
    <n v="2052044"/>
    <n v="1053.5422057836104"/>
    <n v="1505511.8120647792"/>
  </r>
  <r>
    <x v="33"/>
    <x v="0"/>
    <x v="5"/>
    <n v="64691"/>
    <n v="65399"/>
    <n v="708"/>
    <n v="871.47199999999998"/>
    <n v="1429"/>
    <n v="1245333.4879999999"/>
    <n v="639.36805930268417"/>
    <n v="913656.9567435357"/>
  </r>
  <r>
    <x v="34"/>
    <x v="1"/>
    <x v="0"/>
    <n v="106181"/>
    <n v="107252"/>
    <n v="1071"/>
    <n v="1071"/>
    <n v="1429"/>
    <n v="1530459"/>
    <n v="785.75466740546426"/>
    <n v="1122843.4197224085"/>
  </r>
  <r>
    <x v="35"/>
    <x v="1"/>
    <x v="1"/>
    <n v="57614"/>
    <n v="58472"/>
    <n v="858"/>
    <n v="871.47199999999998"/>
    <n v="1429"/>
    <n v="1245333.4879999999"/>
    <n v="639.36805930268417"/>
    <n v="913656.9567435357"/>
  </r>
  <r>
    <x v="36"/>
    <x v="1"/>
    <x v="2"/>
    <n v="112306"/>
    <n v="113748"/>
    <n v="1442"/>
    <n v="1442"/>
    <n v="1429"/>
    <n v="2060618"/>
    <n v="1057.9441927158539"/>
    <n v="1511802.2513909552"/>
  </r>
  <r>
    <x v="37"/>
    <x v="1"/>
    <x v="3"/>
    <n v="134739"/>
    <n v="137286"/>
    <n v="2547"/>
    <n v="2547"/>
    <n v="1429"/>
    <n v="3639663"/>
    <n v="1868.6434527373647"/>
    <n v="2670291.4939616942"/>
  </r>
  <r>
    <x v="38"/>
    <x v="1"/>
    <x v="4"/>
    <n v="145329"/>
    <n v="149594"/>
    <n v="4265"/>
    <n v="4265"/>
    <n v="1429"/>
    <n v="6094685"/>
    <n v="3129.0790443364194"/>
    <n v="4471453.954356743"/>
  </r>
  <r>
    <x v="39"/>
    <x v="1"/>
    <x v="5"/>
    <n v="86965"/>
    <n v="88460"/>
    <n v="1495"/>
    <n v="1495"/>
    <n v="1429"/>
    <n v="2136355"/>
    <n v="1096.828410617338"/>
    <n v="1567367.798772176"/>
  </r>
  <r>
    <x v="40"/>
    <x v="1"/>
    <x v="6"/>
    <n v="1932"/>
    <n v="2193"/>
    <n v="261"/>
    <n v="871.47199999999998"/>
    <n v="1429"/>
    <n v="1245333.4879999999"/>
    <n v="639.36805930268417"/>
    <n v="913656.9567435357"/>
  </r>
  <r>
    <x v="41"/>
    <x v="0"/>
    <x v="0"/>
    <n v="88682"/>
    <n v="89351"/>
    <n v="669"/>
    <n v="871.47199999999998"/>
    <n v="1429"/>
    <n v="1245333.4879999999"/>
    <n v="639.36805930268417"/>
    <n v="913656.9567435357"/>
  </r>
  <r>
    <x v="42"/>
    <x v="0"/>
    <x v="1"/>
    <n v="65694"/>
    <n v="67103"/>
    <n v="1409"/>
    <n v="1409"/>
    <n v="1429"/>
    <n v="2013461"/>
    <n v="1033.7332645885147"/>
    <n v="1477204.8350969874"/>
  </r>
  <r>
    <x v="43"/>
    <x v="0"/>
    <x v="2"/>
    <n v="81789"/>
    <n v="83908"/>
    <n v="2119"/>
    <n v="2119"/>
    <n v="1429"/>
    <n v="3028051"/>
    <n v="1554.6350515706617"/>
    <n v="2221573.4886944755"/>
  </r>
  <r>
    <x v="44"/>
    <x v="0"/>
    <x v="3"/>
    <n v="115677"/>
    <n v="120284"/>
    <n v="4607"/>
    <n v="4607"/>
    <n v="1429"/>
    <n v="6583403"/>
    <n v="3379.9922994742988"/>
    <n v="4830008.9959487729"/>
  </r>
  <r>
    <x v="45"/>
    <x v="0"/>
    <x v="4"/>
    <n v="88625"/>
    <n v="90496"/>
    <n v="1871"/>
    <n v="1871"/>
    <n v="1429"/>
    <n v="2673659"/>
    <n v="1372.6862583712639"/>
    <n v="1961568.6632125361"/>
  </r>
  <r>
    <x v="46"/>
    <x v="0"/>
    <x v="5"/>
    <n v="65399"/>
    <n v="66416"/>
    <n v="1017"/>
    <n v="1017"/>
    <n v="1429"/>
    <n v="1453293"/>
    <n v="746.13678501527284"/>
    <n v="1066229.4657868249"/>
  </r>
  <r>
    <x v="47"/>
    <x v="1"/>
    <x v="0"/>
    <n v="107252"/>
    <n v="108744"/>
    <n v="1492"/>
    <n v="1492"/>
    <n v="1429"/>
    <n v="2132068"/>
    <n v="1094.6274171512164"/>
    <n v="1564222.5791090883"/>
  </r>
  <r>
    <x v="48"/>
    <x v="1"/>
    <x v="1"/>
    <n v="58472"/>
    <n v="59756"/>
    <n v="1284"/>
    <n v="1284"/>
    <n v="1429"/>
    <n v="1834836"/>
    <n v="942.02520350010843"/>
    <n v="1346154.0158016549"/>
  </r>
  <r>
    <x v="49"/>
    <x v="1"/>
    <x v="2"/>
    <n v="113748"/>
    <n v="115187"/>
    <n v="1439"/>
    <n v="1439"/>
    <n v="1429"/>
    <n v="2056331"/>
    <n v="1055.743199249732"/>
    <n v="1508657.031727867"/>
  </r>
  <r>
    <x v="50"/>
    <x v="1"/>
    <x v="3"/>
    <n v="137286"/>
    <n v="139814"/>
    <n v="2528"/>
    <n v="2528"/>
    <n v="1429"/>
    <n v="3612512"/>
    <n v="1854.7038274519268"/>
    <n v="2650371.7694288036"/>
  </r>
  <r>
    <x v="51"/>
    <x v="1"/>
    <x v="4"/>
    <n v="149594"/>
    <n v="153726"/>
    <n v="4132"/>
    <n v="4132"/>
    <n v="1429"/>
    <n v="5904628"/>
    <n v="3031.5016673383552"/>
    <n v="4332015.8826265093"/>
  </r>
  <r>
    <x v="52"/>
    <x v="1"/>
    <x v="5"/>
    <n v="88460"/>
    <n v="89977"/>
    <n v="1517"/>
    <n v="1517"/>
    <n v="1429"/>
    <n v="2167793"/>
    <n v="1112.9690293688975"/>
    <n v="1590432.7429681546"/>
  </r>
  <r>
    <x v="53"/>
    <x v="1"/>
    <x v="6"/>
    <n v="2193"/>
    <n v="2395"/>
    <n v="202"/>
    <n v="871.47199999999998"/>
    <n v="1429"/>
    <n v="1245333.4879999999"/>
    <n v="639.36805930268417"/>
    <n v="913656.9567435357"/>
  </r>
  <r>
    <x v="54"/>
    <x v="0"/>
    <x v="0"/>
    <n v="89351"/>
    <n v="89948"/>
    <n v="597"/>
    <n v="871.47199999999998"/>
    <n v="1429"/>
    <n v="1245333.4879999999"/>
    <n v="639.36805930268417"/>
    <n v="913656.9567435357"/>
  </r>
  <r>
    <x v="55"/>
    <x v="0"/>
    <x v="1"/>
    <n v="67103"/>
    <n v="68164"/>
    <n v="1061"/>
    <n v="1061"/>
    <n v="1429"/>
    <n v="1516169"/>
    <n v="778.41802251839181"/>
    <n v="1112359.3541787819"/>
  </r>
  <r>
    <x v="56"/>
    <x v="0"/>
    <x v="2"/>
    <n v="83908"/>
    <n v="85883"/>
    <n v="1975"/>
    <n v="1975"/>
    <n v="1429"/>
    <n v="2822275"/>
    <n v="1448.9873651968178"/>
    <n v="2070602.9448662526"/>
  </r>
  <r>
    <x v="57"/>
    <x v="0"/>
    <x v="3"/>
    <n v="120284"/>
    <n v="124632"/>
    <n v="4348"/>
    <n v="4348"/>
    <n v="1429"/>
    <n v="6213292"/>
    <n v="3189.9731968991209"/>
    <n v="4558471.6983688436"/>
  </r>
  <r>
    <x v="58"/>
    <x v="0"/>
    <x v="4"/>
    <n v="90496"/>
    <n v="91930"/>
    <n v="1434"/>
    <n v="1434"/>
    <n v="1429"/>
    <n v="2049186"/>
    <n v="1052.0748768061958"/>
    <n v="1503414.9989560538"/>
  </r>
  <r>
    <x v="59"/>
    <x v="0"/>
    <x v="5"/>
    <n v="66416"/>
    <n v="67587"/>
    <n v="1171"/>
    <n v="1171"/>
    <n v="1429"/>
    <n v="1673359"/>
    <n v="859.12111627618924"/>
    <n v="1227684.0751586745"/>
  </r>
  <r>
    <x v="60"/>
    <x v="1"/>
    <x v="0"/>
    <n v="108744"/>
    <n v="110170"/>
    <n v="1426"/>
    <n v="1426"/>
    <n v="1429"/>
    <n v="2037754"/>
    <n v="1046.2055608965379"/>
    <n v="1495027.7465211528"/>
  </r>
  <r>
    <x v="61"/>
    <x v="1"/>
    <x v="1"/>
    <n v="59756"/>
    <n v="60881"/>
    <n v="1125"/>
    <n v="1125"/>
    <n v="1429"/>
    <n v="1607625"/>
    <n v="825.37254979565569"/>
    <n v="1179457.3736579919"/>
  </r>
  <r>
    <x v="62"/>
    <x v="1"/>
    <x v="2"/>
    <n v="115187"/>
    <n v="116351"/>
    <n v="1164"/>
    <n v="1164"/>
    <n v="1429"/>
    <n v="1663356"/>
    <n v="853.98546485523843"/>
    <n v="1220345.2292781358"/>
  </r>
  <r>
    <x v="63"/>
    <x v="1"/>
    <x v="3"/>
    <n v="139814"/>
    <n v="142594"/>
    <n v="2780"/>
    <n v="2780"/>
    <n v="1429"/>
    <n v="3972620"/>
    <n v="2039.5872786061536"/>
    <n v="2914570.2211281937"/>
  </r>
  <r>
    <x v="64"/>
    <x v="1"/>
    <x v="4"/>
    <n v="153726"/>
    <n v="157905"/>
    <n v="4179"/>
    <n v="4179"/>
    <n v="1429"/>
    <n v="5971791"/>
    <n v="3065.9838983075956"/>
    <n v="4381290.9906815542"/>
  </r>
  <r>
    <x v="65"/>
    <x v="1"/>
    <x v="5"/>
    <n v="89977"/>
    <n v="91535"/>
    <n v="1558"/>
    <n v="1558"/>
    <n v="1429"/>
    <n v="2226382"/>
    <n v="1143.0492734058948"/>
    <n v="1633417.4116970238"/>
  </r>
  <r>
    <x v="66"/>
    <x v="1"/>
    <x v="6"/>
    <n v="2395"/>
    <n v="2628"/>
    <n v="233"/>
    <n v="871.47199999999998"/>
    <n v="1429"/>
    <n v="1245333.4879999999"/>
    <n v="639.36805930268417"/>
    <n v="913656.9567435357"/>
  </r>
  <r>
    <x v="67"/>
    <x v="0"/>
    <x v="0"/>
    <n v="89948"/>
    <n v="90586"/>
    <n v="638"/>
    <n v="871.47199999999998"/>
    <n v="1429"/>
    <n v="1245333.4879999999"/>
    <n v="639.36805930268417"/>
    <n v="913656.9567435357"/>
  </r>
  <r>
    <x v="68"/>
    <x v="0"/>
    <x v="1"/>
    <n v="68164"/>
    <n v="69090"/>
    <n v="926"/>
    <n v="926"/>
    <n v="1429"/>
    <n v="1323254"/>
    <n v="679.37331654291313"/>
    <n v="970824.46933982288"/>
  </r>
  <r>
    <x v="69"/>
    <x v="0"/>
    <x v="2"/>
    <n v="85883"/>
    <n v="87385"/>
    <n v="1502"/>
    <n v="1502"/>
    <n v="1429"/>
    <n v="2146358"/>
    <n v="1101.9640620382888"/>
    <n v="1574706.6446527147"/>
  </r>
  <r>
    <x v="70"/>
    <x v="0"/>
    <x v="3"/>
    <n v="124632"/>
    <n v="127705"/>
    <n v="3073"/>
    <n v="3073"/>
    <n v="1429"/>
    <n v="4391317"/>
    <n v="2254.550973797378"/>
    <n v="3221753.3415564531"/>
  </r>
  <r>
    <x v="71"/>
    <x v="0"/>
    <x v="4"/>
    <n v="91930"/>
    <n v="93256"/>
    <n v="1326"/>
    <n v="1326"/>
    <n v="1429"/>
    <n v="1894854"/>
    <n v="972.83911202581294"/>
    <n v="1390187.0910848866"/>
  </r>
  <r>
    <x v="72"/>
    <x v="0"/>
    <x v="5"/>
    <n v="67587"/>
    <n v="68422"/>
    <n v="835"/>
    <n v="871.47199999999998"/>
    <n v="1429"/>
    <n v="1245333.4879999999"/>
    <n v="639.36805930268417"/>
    <n v="913656.9567435357"/>
  </r>
  <r>
    <x v="73"/>
    <x v="1"/>
    <x v="0"/>
    <n v="110170"/>
    <n v="111387"/>
    <n v="1217"/>
    <n v="1217"/>
    <n v="1429"/>
    <n v="1739093"/>
    <n v="892.86968275672268"/>
    <n v="1275910.7766593567"/>
  </r>
  <r>
    <x v="74"/>
    <x v="1"/>
    <x v="1"/>
    <n v="60881"/>
    <n v="61924"/>
    <n v="1043"/>
    <n v="1043"/>
    <n v="1429"/>
    <n v="1490447"/>
    <n v="765.21206172166126"/>
    <n v="1093488.036200254"/>
  </r>
  <r>
    <x v="75"/>
    <x v="1"/>
    <x v="2"/>
    <n v="116351"/>
    <n v="117554"/>
    <n v="1203"/>
    <n v="1203"/>
    <n v="1429"/>
    <n v="1719087"/>
    <n v="882.59837991482118"/>
    <n v="1261233.0848982795"/>
  </r>
  <r>
    <x v="76"/>
    <x v="1"/>
    <x v="3"/>
    <n v="142594"/>
    <n v="145212"/>
    <n v="2618"/>
    <n v="2618"/>
    <n v="1429"/>
    <n v="3741122"/>
    <n v="1920.7336314355794"/>
    <n v="2744728.3593214429"/>
  </r>
  <r>
    <x v="77"/>
    <x v="1"/>
    <x v="4"/>
    <n v="157905"/>
    <n v="161789"/>
    <n v="3884"/>
    <n v="3884"/>
    <n v="1429"/>
    <n v="5550236"/>
    <n v="2849.5528741389571"/>
    <n v="4072011.0571445697"/>
  </r>
  <r>
    <x v="78"/>
    <x v="1"/>
    <x v="5"/>
    <n v="91535"/>
    <n v="92785"/>
    <n v="1250"/>
    <n v="1250"/>
    <n v="1429"/>
    <n v="1786250"/>
    <n v="917.08061088406191"/>
    <n v="1310508.1929533244"/>
  </r>
  <r>
    <x v="79"/>
    <x v="1"/>
    <x v="6"/>
    <n v="2628"/>
    <n v="2748"/>
    <n v="120"/>
    <n v="871.47199999999998"/>
    <n v="1429"/>
    <n v="1245333.4879999999"/>
    <n v="639.36805930268417"/>
    <n v="913656.9567435357"/>
  </r>
  <r>
    <x v="80"/>
    <x v="0"/>
    <x v="0"/>
    <n v="90586"/>
    <n v="91177"/>
    <n v="591"/>
    <n v="871.47199999999998"/>
    <n v="1429"/>
    <n v="1245333.4879999999"/>
    <n v="639.36805930268417"/>
    <n v="913656.9567435357"/>
  </r>
  <r>
    <x v="80"/>
    <x v="0"/>
    <x v="1"/>
    <n v="69090"/>
    <n v="70184"/>
    <n v="1094"/>
    <n v="1094"/>
    <n v="1429"/>
    <n v="1563326"/>
    <n v="802.62895064573104"/>
    <n v="1146956.7704727496"/>
  </r>
  <r>
    <x v="80"/>
    <x v="0"/>
    <x v="2"/>
    <n v="87385"/>
    <n v="88811"/>
    <n v="1426"/>
    <n v="1426"/>
    <n v="1429"/>
    <n v="2037754"/>
    <n v="1046.2055608965379"/>
    <n v="1495027.7465211528"/>
  </r>
  <r>
    <x v="80"/>
    <x v="0"/>
    <x v="3"/>
    <n v="127705"/>
    <n v="130793"/>
    <n v="3088"/>
    <n v="3088"/>
    <n v="1429"/>
    <n v="4412752"/>
    <n v="2265.5559411279864"/>
    <n v="3237479.4398718928"/>
  </r>
  <r>
    <x v="80"/>
    <x v="0"/>
    <x v="4"/>
    <n v="93256"/>
    <n v="94498"/>
    <n v="1242"/>
    <n v="1242"/>
    <n v="1429"/>
    <n v="1774818"/>
    <n v="911.21129497440393"/>
    <n v="1302120.9405184232"/>
  </r>
  <r>
    <x v="80"/>
    <x v="0"/>
    <x v="5"/>
    <n v="68422"/>
    <n v="69216"/>
    <n v="794"/>
    <n v="871.47199999999998"/>
    <n v="1429"/>
    <n v="1245333.4879999999"/>
    <n v="639.36805930268417"/>
    <n v="913656.9567435357"/>
  </r>
  <r>
    <x v="80"/>
    <x v="1"/>
    <x v="0"/>
    <n v="111387"/>
    <n v="112675"/>
    <n v="1288"/>
    <n v="1288"/>
    <n v="1429"/>
    <n v="1840552"/>
    <n v="944.95986145493737"/>
    <n v="1350347.6420191056"/>
  </r>
  <r>
    <x v="80"/>
    <x v="1"/>
    <x v="1"/>
    <n v="61924"/>
    <n v="62731"/>
    <n v="807"/>
    <n v="871.47199999999998"/>
    <n v="1429"/>
    <n v="1245333.4879999999"/>
    <n v="639.36805930268417"/>
    <n v="913656.9567435357"/>
  </r>
  <r>
    <x v="80"/>
    <x v="1"/>
    <x v="2"/>
    <n v="117554"/>
    <n v="118679"/>
    <n v="1125"/>
    <n v="1125"/>
    <n v="1429"/>
    <n v="1607625"/>
    <n v="825.37254979565569"/>
    <n v="1179457.3736579919"/>
  </r>
  <r>
    <x v="80"/>
    <x v="1"/>
    <x v="3"/>
    <n v="145212"/>
    <n v="147924"/>
    <n v="2712"/>
    <n v="2712"/>
    <n v="1429"/>
    <n v="3875448"/>
    <n v="1989.6980933740608"/>
    <n v="2843278.5754315327"/>
  </r>
  <r>
    <x v="80"/>
    <x v="1"/>
    <x v="4"/>
    <n v="161789"/>
    <n v="165573"/>
    <n v="3784"/>
    <n v="3784"/>
    <n v="1429"/>
    <n v="5407336"/>
    <n v="2776.1864252682321"/>
    <n v="3967170.401708304"/>
  </r>
  <r>
    <x v="80"/>
    <x v="1"/>
    <x v="5"/>
    <n v="92785"/>
    <n v="93817"/>
    <n v="1032"/>
    <n v="1032"/>
    <n v="1429"/>
    <n v="1474728"/>
    <n v="757.14175234588151"/>
    <n v="1081955.5641022646"/>
  </r>
  <r>
    <x v="80"/>
    <x v="1"/>
    <x v="6"/>
    <n v="2748"/>
    <n v="2857"/>
    <n v="109"/>
    <n v="871.47199999999998"/>
    <n v="1429"/>
    <n v="1245333.4879999999"/>
    <n v="639.36805930268417"/>
    <n v="913656.9567435357"/>
  </r>
  <r>
    <x v="81"/>
    <x v="0"/>
    <x v="0"/>
    <n v="91177"/>
    <n v="92300"/>
    <n v="1123"/>
    <n v="1123"/>
    <n v="1429"/>
    <n v="1604767"/>
    <n v="823.90522081824122"/>
    <n v="1177360.5605492666"/>
  </r>
  <r>
    <x v="81"/>
    <x v="0"/>
    <x v="1"/>
    <n v="70184"/>
    <n v="71369"/>
    <n v="1185"/>
    <n v="1185"/>
    <n v="1429"/>
    <n v="1693365"/>
    <n v="869.39241911809074"/>
    <n v="1242361.7669197517"/>
  </r>
  <r>
    <x v="81"/>
    <x v="0"/>
    <x v="2"/>
    <n v="88811"/>
    <n v="90431"/>
    <n v="1620"/>
    <n v="1620"/>
    <n v="1429"/>
    <n v="2314980"/>
    <n v="1188.5364717057444"/>
    <n v="1698418.6180675088"/>
  </r>
  <r>
    <x v="81"/>
    <x v="0"/>
    <x v="3"/>
    <n v="130793"/>
    <n v="134617"/>
    <n v="3824"/>
    <n v="3824"/>
    <n v="1429"/>
    <n v="5464496"/>
    <n v="2805.5330048165224"/>
    <n v="4009106.6638828106"/>
  </r>
  <r>
    <x v="81"/>
    <x v="0"/>
    <x v="4"/>
    <n v="94498"/>
    <n v="96094"/>
    <n v="1596"/>
    <n v="1596"/>
    <n v="1429"/>
    <n v="2280684"/>
    <n v="1170.9285239767703"/>
    <n v="1673256.8607628047"/>
  </r>
  <r>
    <x v="81"/>
    <x v="0"/>
    <x v="5"/>
    <n v="69216"/>
    <n v="70035"/>
    <n v="819"/>
    <n v="871.47199999999998"/>
    <n v="1429"/>
    <n v="1245333.4879999999"/>
    <n v="639.36805930268417"/>
    <n v="913656.9567435357"/>
  </r>
  <r>
    <x v="81"/>
    <x v="1"/>
    <x v="0"/>
    <n v="112675"/>
    <n v="114108"/>
    <n v="1433"/>
    <n v="1433"/>
    <n v="1429"/>
    <n v="2047757"/>
    <n v="1051.3412123174885"/>
    <n v="1502366.592401691"/>
  </r>
  <r>
    <x v="81"/>
    <x v="1"/>
    <x v="1"/>
    <n v="62731"/>
    <n v="63780"/>
    <n v="1049"/>
    <n v="1049"/>
    <n v="1429"/>
    <n v="1499021"/>
    <n v="769.61404865390477"/>
    <n v="1099778.4755264299"/>
  </r>
  <r>
    <x v="81"/>
    <x v="1"/>
    <x v="2"/>
    <n v="118679"/>
    <n v="120048"/>
    <n v="1369"/>
    <n v="1369"/>
    <n v="1429"/>
    <n v="1956301"/>
    <n v="1004.3866850402246"/>
    <n v="1435268.572922481"/>
  </r>
  <r>
    <x v="81"/>
    <x v="1"/>
    <x v="3"/>
    <n v="147924"/>
    <n v="150862"/>
    <n v="2938"/>
    <n v="2938"/>
    <n v="1429"/>
    <n v="4198402"/>
    <n v="2155.5062678218992"/>
    <n v="3080218.4567174939"/>
  </r>
  <r>
    <x v="81"/>
    <x v="1"/>
    <x v="4"/>
    <n v="165573"/>
    <n v="169627"/>
    <n v="4054"/>
    <n v="4054"/>
    <n v="1429"/>
    <n v="5793166"/>
    <n v="2974.2758372191897"/>
    <n v="4250240.1713862224"/>
  </r>
  <r>
    <x v="81"/>
    <x v="1"/>
    <x v="5"/>
    <n v="93817"/>
    <n v="95009"/>
    <n v="1192"/>
    <n v="1192"/>
    <n v="1429"/>
    <n v="1703368"/>
    <n v="874.52807053904144"/>
    <n v="1249700.6128002901"/>
  </r>
  <r>
    <x v="81"/>
    <x v="1"/>
    <x v="6"/>
    <n v="2857"/>
    <n v="3048"/>
    <n v="191"/>
    <n v="871.47199999999998"/>
    <n v="1429"/>
    <n v="1245333.4879999999"/>
    <n v="639.36805930268417"/>
    <n v="913656.9567435357"/>
  </r>
  <r>
    <x v="82"/>
    <x v="0"/>
    <x v="0"/>
    <n v="92300"/>
    <n v="93569"/>
    <n v="1269"/>
    <n v="1269"/>
    <n v="1429"/>
    <n v="1813401"/>
    <n v="931.02023616949964"/>
    <n v="1330427.917486215"/>
  </r>
  <r>
    <x v="82"/>
    <x v="0"/>
    <x v="1"/>
    <n v="71369"/>
    <n v="72460"/>
    <n v="1091"/>
    <n v="1091"/>
    <n v="1429"/>
    <n v="1559039"/>
    <n v="800.42795717960928"/>
    <n v="1143811.5508096616"/>
  </r>
  <r>
    <x v="82"/>
    <x v="0"/>
    <x v="2"/>
    <n v="90431"/>
    <n v="92296"/>
    <n v="1865"/>
    <n v="1865"/>
    <n v="1429"/>
    <n v="2665085"/>
    <n v="1368.2842714390204"/>
    <n v="1955278.2238863602"/>
  </r>
  <r>
    <x v="82"/>
    <x v="0"/>
    <x v="3"/>
    <n v="134617"/>
    <n v="138977"/>
    <n v="4360"/>
    <n v="4360"/>
    <n v="1429"/>
    <n v="6230440"/>
    <n v="3198.777170763608"/>
    <n v="4571052.5770211956"/>
  </r>
  <r>
    <x v="82"/>
    <x v="0"/>
    <x v="4"/>
    <n v="96094"/>
    <n v="97607"/>
    <n v="1513"/>
    <n v="1513"/>
    <n v="1429"/>
    <n v="2162077"/>
    <n v="1110.0343714140686"/>
    <n v="1586239.1167507039"/>
  </r>
  <r>
    <x v="82"/>
    <x v="0"/>
    <x v="5"/>
    <n v="70035"/>
    <n v="71165"/>
    <n v="1130"/>
    <n v="1130"/>
    <n v="1429"/>
    <n v="1614770"/>
    <n v="829.04087223919203"/>
    <n v="1184699.4064298053"/>
  </r>
  <r>
    <x v="82"/>
    <x v="1"/>
    <x v="0"/>
    <n v="114108"/>
    <n v="115404"/>
    <n v="1296"/>
    <n v="1296"/>
    <n v="1429"/>
    <n v="1851984"/>
    <n v="950.82917736459535"/>
    <n v="1358734.8944540068"/>
  </r>
  <r>
    <x v="82"/>
    <x v="1"/>
    <x v="1"/>
    <n v="63780"/>
    <n v="64939"/>
    <n v="1159"/>
    <n v="1159"/>
    <n v="1429"/>
    <n v="1656211"/>
    <n v="850.31714241170221"/>
    <n v="1215103.1965063224"/>
  </r>
  <r>
    <x v="82"/>
    <x v="1"/>
    <x v="2"/>
    <n v="120048"/>
    <n v="121475"/>
    <n v="1427"/>
    <n v="1427"/>
    <n v="1429"/>
    <n v="2039183"/>
    <n v="1046.939225385245"/>
    <n v="1496076.1530755151"/>
  </r>
  <r>
    <x v="82"/>
    <x v="1"/>
    <x v="3"/>
    <n v="150862"/>
    <n v="152920"/>
    <n v="2058"/>
    <n v="2058"/>
    <n v="1429"/>
    <n v="2940882"/>
    <n v="1509.8815177595195"/>
    <n v="2157620.6888783532"/>
  </r>
  <r>
    <x v="82"/>
    <x v="1"/>
    <x v="4"/>
    <n v="169627"/>
    <n v="173880"/>
    <n v="4253"/>
    <n v="4253"/>
    <n v="1429"/>
    <n v="6077537"/>
    <n v="3120.2750704719324"/>
    <n v="4458873.0757043911"/>
  </r>
  <r>
    <x v="82"/>
    <x v="1"/>
    <x v="5"/>
    <n v="95009"/>
    <n v="96001"/>
    <n v="992"/>
    <n v="992"/>
    <n v="1429"/>
    <n v="1417568"/>
    <n v="727.79517279759159"/>
    <n v="1040019.3019277584"/>
  </r>
  <r>
    <x v="82"/>
    <x v="1"/>
    <x v="6"/>
    <n v="3048"/>
    <n v="3279"/>
    <n v="231"/>
    <n v="871.47199999999998"/>
    <n v="1429"/>
    <n v="1245333.4879999999"/>
    <n v="639.36805930268417"/>
    <n v="913656.9567435357"/>
  </r>
  <r>
    <x v="83"/>
    <x v="0"/>
    <x v="0"/>
    <n v="93569"/>
    <n v="94882"/>
    <n v="1313"/>
    <n v="1313"/>
    <n v="1429"/>
    <n v="1876277"/>
    <n v="963.30147367261861"/>
    <n v="1376557.8058781719"/>
  </r>
  <r>
    <x v="84"/>
    <x v="0"/>
    <x v="1"/>
    <n v="72460"/>
    <n v="73493"/>
    <n v="1033"/>
    <n v="1033"/>
    <n v="1429"/>
    <n v="1476157"/>
    <n v="757.8754168345888"/>
    <n v="1083003.9706566273"/>
  </r>
  <r>
    <x v="85"/>
    <x v="0"/>
    <x v="2"/>
    <n v="92296"/>
    <n v="94311"/>
    <n v="2015"/>
    <n v="2015"/>
    <n v="1429"/>
    <n v="2879435"/>
    <n v="1478.3339447451078"/>
    <n v="2112539.2070407593"/>
  </r>
  <r>
    <x v="86"/>
    <x v="0"/>
    <x v="3"/>
    <n v="138977"/>
    <n v="143543"/>
    <n v="4566"/>
    <n v="4566"/>
    <n v="1429"/>
    <n v="6524814"/>
    <n v="3349.9120554373012"/>
    <n v="4787024.3272199035"/>
  </r>
  <r>
    <x v="87"/>
    <x v="0"/>
    <x v="4"/>
    <n v="97607"/>
    <n v="99125"/>
    <n v="1518"/>
    <n v="1518"/>
    <n v="1429"/>
    <n v="2169222"/>
    <n v="1113.7026938576048"/>
    <n v="1591481.1495225173"/>
  </r>
  <r>
    <x v="88"/>
    <x v="0"/>
    <x v="5"/>
    <n v="71165"/>
    <n v="72242"/>
    <n v="1077"/>
    <n v="1077"/>
    <n v="1429"/>
    <n v="1539033"/>
    <n v="790.15665433770778"/>
    <n v="1129133.8590485845"/>
  </r>
  <r>
    <x v="89"/>
    <x v="1"/>
    <x v="0"/>
    <n v="115404"/>
    <n v="116584"/>
    <n v="1180"/>
    <n v="1180"/>
    <n v="1429"/>
    <n v="1686220"/>
    <n v="865.7240966745544"/>
    <n v="1237119.7341479382"/>
  </r>
  <r>
    <x v="90"/>
    <x v="1"/>
    <x v="1"/>
    <n v="64939"/>
    <n v="65902"/>
    <n v="963"/>
    <n v="963"/>
    <n v="1429"/>
    <n v="1376127"/>
    <n v="706.5189026250813"/>
    <n v="1009615.5118512411"/>
  </r>
  <r>
    <x v="91"/>
    <x v="1"/>
    <x v="2"/>
    <n v="121475"/>
    <n v="122874"/>
    <n v="1399"/>
    <n v="1399"/>
    <n v="1429"/>
    <n v="1999171"/>
    <n v="1026.3966197014422"/>
    <n v="1466720.769553361"/>
  </r>
  <r>
    <x v="92"/>
    <x v="1"/>
    <x v="3"/>
    <n v="152920"/>
    <n v="154759"/>
    <n v="1839"/>
    <n v="1839"/>
    <n v="1429"/>
    <n v="2627931"/>
    <n v="1349.2089947326319"/>
    <n v="1928019.6534729311"/>
  </r>
  <r>
    <x v="93"/>
    <x v="1"/>
    <x v="4"/>
    <n v="173880"/>
    <n v="177962"/>
    <n v="4082"/>
    <n v="4082"/>
    <n v="1429"/>
    <n v="5833178"/>
    <n v="2994.8184429029925"/>
    <n v="4279595.5549083762"/>
  </r>
  <r>
    <x v="94"/>
    <x v="1"/>
    <x v="5"/>
    <n v="96001"/>
    <n v="96972"/>
    <n v="971"/>
    <n v="971"/>
    <n v="1429"/>
    <n v="1387559"/>
    <n v="712.38821853473928"/>
    <n v="1018002.7642861424"/>
  </r>
  <r>
    <x v="95"/>
    <x v="1"/>
    <x v="6"/>
    <n v="3279"/>
    <n v="3495"/>
    <n v="216"/>
    <n v="871.47199999999998"/>
    <n v="1429"/>
    <n v="1245333.4879999999"/>
    <n v="639.36805930268417"/>
    <n v="913656.9567435357"/>
  </r>
  <r>
    <x v="96"/>
    <x v="0"/>
    <x v="0"/>
    <n v="94882"/>
    <n v="96264"/>
    <n v="1382"/>
    <n v="1382"/>
    <n v="1429"/>
    <n v="1974878"/>
    <n v="1013.9243233934188"/>
    <n v="1448897.8581291954"/>
  </r>
  <r>
    <x v="96"/>
    <x v="0"/>
    <x v="1"/>
    <n v="73493"/>
    <n v="74556"/>
    <n v="1063"/>
    <n v="1063"/>
    <n v="1429"/>
    <n v="1519027"/>
    <n v="779.88535149580628"/>
    <n v="1114456.1672875071"/>
  </r>
  <r>
    <x v="96"/>
    <x v="0"/>
    <x v="2"/>
    <n v="94311"/>
    <n v="96610"/>
    <n v="2299"/>
    <n v="2299"/>
    <n v="1429"/>
    <n v="3285271"/>
    <n v="1686.6946595379668"/>
    <n v="2410286.6684797546"/>
  </r>
  <r>
    <x v="96"/>
    <x v="0"/>
    <x v="3"/>
    <n v="143543"/>
    <n v="148621"/>
    <n v="5078"/>
    <n v="5078"/>
    <n v="1429"/>
    <n v="7256462"/>
    <n v="3725.5482736554131"/>
    <n v="5323808.4830535855"/>
  </r>
  <r>
    <x v="96"/>
    <x v="0"/>
    <x v="4"/>
    <n v="99125"/>
    <n v="101079"/>
    <n v="1954"/>
    <n v="1954"/>
    <n v="1429"/>
    <n v="2792266"/>
    <n v="1433.5804109339656"/>
    <n v="2048586.4072246368"/>
  </r>
  <r>
    <x v="96"/>
    <x v="0"/>
    <x v="5"/>
    <n v="72242"/>
    <n v="73098"/>
    <n v="856"/>
    <n v="871.47199999999998"/>
    <n v="1429"/>
    <n v="1245333.4879999999"/>
    <n v="639.36805930268417"/>
    <n v="913656.9567435357"/>
  </r>
  <r>
    <x v="96"/>
    <x v="1"/>
    <x v="0"/>
    <n v="116584"/>
    <n v="117850"/>
    <n v="1266"/>
    <n v="1266"/>
    <n v="1429"/>
    <n v="1809114"/>
    <n v="928.81924270337788"/>
    <n v="1327282.697823127"/>
  </r>
  <r>
    <x v="96"/>
    <x v="1"/>
    <x v="1"/>
    <n v="65902"/>
    <n v="66930"/>
    <n v="1028"/>
    <n v="1028"/>
    <n v="1429"/>
    <n v="1469012"/>
    <n v="754.20709439105258"/>
    <n v="1077761.9378848141"/>
  </r>
  <r>
    <x v="96"/>
    <x v="1"/>
    <x v="2"/>
    <n v="122874"/>
    <n v="124320"/>
    <n v="1446"/>
    <n v="1446"/>
    <n v="1429"/>
    <n v="2066334"/>
    <n v="1060.8788506706828"/>
    <n v="1515995.8776084057"/>
  </r>
  <r>
    <x v="96"/>
    <x v="1"/>
    <x v="3"/>
    <n v="154759"/>
    <n v="156546"/>
    <n v="1787"/>
    <n v="1787"/>
    <n v="1429"/>
    <n v="2553623"/>
    <n v="1311.0584413198549"/>
    <n v="1873502.5126460725"/>
  </r>
  <r>
    <x v="96"/>
    <x v="1"/>
    <x v="4"/>
    <n v="177962"/>
    <n v="182264"/>
    <n v="4302"/>
    <n v="4302"/>
    <n v="1429"/>
    <n v="6147558"/>
    <n v="3156.2246304185874"/>
    <n v="4510244.9968681615"/>
  </r>
  <r>
    <x v="96"/>
    <x v="1"/>
    <x v="5"/>
    <n v="96972"/>
    <n v="97978"/>
    <n v="1006"/>
    <n v="1006"/>
    <n v="1429"/>
    <n v="1437574"/>
    <n v="738.06647563949309"/>
    <n v="1054696.9936888355"/>
  </r>
  <r>
    <x v="96"/>
    <x v="1"/>
    <x v="6"/>
    <n v="3495"/>
    <n v="3651"/>
    <n v="156"/>
    <n v="871.47199999999998"/>
    <n v="1429"/>
    <n v="1245333.4879999999"/>
    <n v="639.36805930268417"/>
    <n v="913656.9567435357"/>
  </r>
  <r>
    <x v="97"/>
    <x v="0"/>
    <x v="0"/>
    <n v="96264"/>
    <n v="1159"/>
    <n v="-95105"/>
    <n v="0"/>
    <n v="1429"/>
    <n v="0"/>
    <n v="0"/>
    <n v="0"/>
  </r>
  <r>
    <x v="98"/>
    <x v="0"/>
    <x v="1"/>
    <n v="74556"/>
    <n v="926"/>
    <n v="-73630"/>
    <n v="0"/>
    <n v="1429"/>
    <n v="0"/>
    <n v="0"/>
    <n v="0"/>
  </r>
  <r>
    <x v="99"/>
    <x v="0"/>
    <x v="2"/>
    <n v="96610"/>
    <n v="97036"/>
    <n v="426"/>
    <n v="871.47199999999998"/>
    <n v="1429"/>
    <n v="1245333.4879999999"/>
    <n v="639.36805930268417"/>
    <n v="913656.9567435357"/>
  </r>
  <r>
    <x v="100"/>
    <x v="0"/>
    <x v="3"/>
    <n v="148621"/>
    <n v="149771"/>
    <n v="1150"/>
    <n v="1150"/>
    <n v="1429"/>
    <n v="1643350"/>
    <n v="843.71416201333693"/>
    <n v="1205667.5375170584"/>
  </r>
  <r>
    <x v="101"/>
    <x v="0"/>
    <x v="4"/>
    <n v="101079"/>
    <n v="101865"/>
    <n v="786"/>
    <n v="871.47199999999998"/>
    <n v="1429"/>
    <n v="1245333.4879999999"/>
    <n v="639.36805930268417"/>
    <n v="913656.9567435357"/>
  </r>
  <r>
    <x v="102"/>
    <x v="0"/>
    <x v="5"/>
    <n v="73098"/>
    <n v="73335"/>
    <n v="237"/>
    <n v="871.47199999999998"/>
    <n v="1429"/>
    <n v="1245333.4879999999"/>
    <n v="639.36805930268417"/>
    <n v="913656.9567435357"/>
  </r>
  <r>
    <x v="103"/>
    <x v="1"/>
    <x v="0"/>
    <n v="117850"/>
    <n v="118248"/>
    <n v="398"/>
    <n v="871.47199999999998"/>
    <n v="1429"/>
    <n v="1245333.4879999999"/>
    <n v="639.36805930268417"/>
    <n v="913656.9567435357"/>
  </r>
  <r>
    <x v="104"/>
    <x v="1"/>
    <x v="1"/>
    <n v="66930"/>
    <n v="67335"/>
    <n v="405"/>
    <n v="871.47199999999998"/>
    <n v="1429"/>
    <n v="1245333.4879999999"/>
    <n v="639.36805930268417"/>
    <n v="913656.9567435357"/>
  </r>
  <r>
    <x v="105"/>
    <x v="1"/>
    <x v="2"/>
    <n v="124320"/>
    <n v="124826"/>
    <n v="506"/>
    <n v="871.47199999999998"/>
    <n v="1429"/>
    <n v="1245333.4879999999"/>
    <n v="639.36805930268417"/>
    <n v="913656.9567435357"/>
  </r>
  <r>
    <x v="106"/>
    <x v="1"/>
    <x v="3"/>
    <n v="156546"/>
    <n v="157398"/>
    <n v="852"/>
    <n v="871.47199999999998"/>
    <n v="1429"/>
    <n v="1245333.4879999999"/>
    <n v="639.36805930268417"/>
    <n v="913656.9567435357"/>
  </r>
  <r>
    <x v="107"/>
    <x v="1"/>
    <x v="4"/>
    <n v="182264"/>
    <n v="185824"/>
    <n v="3560"/>
    <n v="3560"/>
    <n v="1429"/>
    <n v="5087240"/>
    <n v="2611.8455797978086"/>
    <n v="3732327.3335310686"/>
  </r>
  <r>
    <x v="108"/>
    <x v="1"/>
    <x v="5"/>
    <n v="97978"/>
    <n v="98274"/>
    <n v="296"/>
    <n v="871.47199999999998"/>
    <n v="1429"/>
    <n v="1245333.4879999999"/>
    <n v="639.36805930268417"/>
    <n v="913656.9567435357"/>
  </r>
  <r>
    <x v="109"/>
    <x v="1"/>
    <x v="6"/>
    <n v="3651"/>
    <n v="3696"/>
    <n v="45"/>
    <n v="871.47199999999998"/>
    <n v="1429"/>
    <n v="1245333.4879999999"/>
    <n v="639.36805930268417"/>
    <n v="913656.9567435357"/>
  </r>
  <r>
    <x v="110"/>
    <x v="0"/>
    <x v="0"/>
    <n v="1159"/>
    <n v="1296"/>
    <n v="137"/>
    <n v="871.47199999999998"/>
    <n v="1429"/>
    <n v="1245333.4879999999"/>
    <n v="639.36805930268417"/>
    <n v="913656.9567435357"/>
  </r>
  <r>
    <x v="110"/>
    <x v="0"/>
    <x v="1"/>
    <n v="926"/>
    <n v="1139"/>
    <n v="213"/>
    <n v="871.47199999999998"/>
    <n v="1429"/>
    <n v="1245333.4879999999"/>
    <n v="639.36805930268417"/>
    <n v="913656.9567435357"/>
  </r>
  <r>
    <x v="110"/>
    <x v="0"/>
    <x v="2"/>
    <n v="97036"/>
    <n v="97310"/>
    <n v="274"/>
    <n v="871.47199999999998"/>
    <n v="1429"/>
    <n v="1245333.4879999999"/>
    <n v="639.36805930268417"/>
    <n v="913656.9567435357"/>
  </r>
  <r>
    <x v="110"/>
    <x v="0"/>
    <x v="3"/>
    <n v="149771"/>
    <n v="150380"/>
    <n v="609"/>
    <n v="871.47199999999998"/>
    <n v="1429"/>
    <n v="1245333.4879999999"/>
    <n v="639.36805930268417"/>
    <n v="913656.9567435357"/>
  </r>
  <r>
    <x v="110"/>
    <x v="0"/>
    <x v="4"/>
    <n v="101865"/>
    <n v="102576"/>
    <n v="711"/>
    <n v="871.47199999999998"/>
    <n v="1429"/>
    <n v="1245333.4879999999"/>
    <n v="639.36805930268417"/>
    <n v="913656.9567435357"/>
  </r>
  <r>
    <x v="110"/>
    <x v="0"/>
    <x v="5"/>
    <n v="73335"/>
    <n v="73507"/>
    <n v="172"/>
    <n v="871.47199999999998"/>
    <n v="1429"/>
    <n v="1245333.4879999999"/>
    <n v="639.36805930268417"/>
    <n v="913656.9567435357"/>
  </r>
  <r>
    <x v="110"/>
    <x v="1"/>
    <x v="0"/>
    <n v="118248"/>
    <n v="118996"/>
    <n v="748"/>
    <n v="871.47199999999998"/>
    <n v="1429"/>
    <n v="1245333.4879999999"/>
    <n v="639.36805930268417"/>
    <n v="913656.9567435357"/>
  </r>
  <r>
    <x v="110"/>
    <x v="1"/>
    <x v="1"/>
    <n v="67335"/>
    <n v="67831"/>
    <n v="496"/>
    <n v="871.47199999999998"/>
    <n v="1429"/>
    <n v="1245333.4879999999"/>
    <n v="639.36805930268417"/>
    <n v="913656.9567435357"/>
  </r>
  <r>
    <x v="110"/>
    <x v="1"/>
    <x v="2"/>
    <n v="124826"/>
    <n v="125500"/>
    <n v="674"/>
    <n v="871.47199999999998"/>
    <n v="1429"/>
    <n v="1245333.4879999999"/>
    <n v="639.36805930268417"/>
    <n v="913656.9567435357"/>
  </r>
  <r>
    <x v="110"/>
    <x v="1"/>
    <x v="3"/>
    <n v="157398"/>
    <n v="158350"/>
    <n v="952"/>
    <n v="952"/>
    <n v="1429"/>
    <n v="1360408"/>
    <n v="698.44859324930155"/>
    <n v="998083.03975325194"/>
  </r>
  <r>
    <x v="110"/>
    <x v="1"/>
    <x v="4"/>
    <n v="185824"/>
    <n v="189253"/>
    <n v="3429"/>
    <n v="3429"/>
    <n v="1429"/>
    <n v="4900041"/>
    <n v="2515.7355317771585"/>
    <n v="3594986.0749095595"/>
  </r>
  <r>
    <x v="110"/>
    <x v="1"/>
    <x v="5"/>
    <n v="98274"/>
    <n v="98844"/>
    <n v="570"/>
    <n v="871.47199999999998"/>
    <n v="1429"/>
    <n v="1245333.4879999999"/>
    <n v="639.36805930268417"/>
    <n v="913656.9567435357"/>
  </r>
  <r>
    <x v="110"/>
    <x v="1"/>
    <x v="6"/>
    <n v="3696"/>
    <n v="3862"/>
    <n v="166"/>
    <n v="871.47199999999998"/>
    <n v="1429"/>
    <n v="1245333.4879999999"/>
    <n v="639.36805930268417"/>
    <n v="913656.9567435357"/>
  </r>
  <r>
    <x v="111"/>
    <x v="0"/>
    <x v="0"/>
    <n v="1296"/>
    <n v="2508"/>
    <n v="1212"/>
    <n v="1212"/>
    <n v="1429"/>
    <n v="1731948"/>
    <n v="889.20136031318646"/>
    <n v="1270668.7438875434"/>
  </r>
  <r>
    <x v="111"/>
    <x v="0"/>
    <x v="1"/>
    <n v="1139"/>
    <n v="2122"/>
    <n v="983"/>
    <n v="983"/>
    <n v="1429"/>
    <n v="1404707"/>
    <n v="721.19219239922631"/>
    <n v="1030583.6429384944"/>
  </r>
  <r>
    <x v="111"/>
    <x v="0"/>
    <x v="2"/>
    <n v="97310"/>
    <n v="98844"/>
    <n v="1534"/>
    <n v="1534"/>
    <n v="1429"/>
    <n v="2192086"/>
    <n v="1125.4413256769208"/>
    <n v="1608255.6543923197"/>
  </r>
  <r>
    <x v="111"/>
    <x v="0"/>
    <x v="3"/>
    <n v="150380"/>
    <n v="153493"/>
    <n v="3113"/>
    <n v="3113"/>
    <n v="1429"/>
    <n v="4448477"/>
    <n v="2283.8975533456678"/>
    <n v="3263689.6037309594"/>
  </r>
  <r>
    <x v="111"/>
    <x v="0"/>
    <x v="4"/>
    <n v="102576"/>
    <n v="103570"/>
    <n v="994"/>
    <n v="994"/>
    <n v="1429"/>
    <n v="1420426"/>
    <n v="729.26250177500606"/>
    <n v="1042116.1150364836"/>
  </r>
  <r>
    <x v="111"/>
    <x v="0"/>
    <x v="5"/>
    <n v="73507"/>
    <n v="74183"/>
    <n v="676"/>
    <n v="871.47199999999998"/>
    <n v="1429"/>
    <n v="1245333.4879999999"/>
    <n v="639.36805930268417"/>
    <n v="913656.9567435357"/>
  </r>
  <r>
    <x v="111"/>
    <x v="1"/>
    <x v="0"/>
    <n v="118996"/>
    <n v="120363"/>
    <n v="1367"/>
    <n v="1367"/>
    <n v="1429"/>
    <n v="1953443"/>
    <n v="1002.9193560628102"/>
    <n v="1433171.7598137558"/>
  </r>
  <r>
    <x v="111"/>
    <x v="1"/>
    <x v="1"/>
    <n v="67831"/>
    <n v="68398"/>
    <n v="567"/>
    <n v="871.47199999999998"/>
    <n v="1429"/>
    <n v="1245333.4879999999"/>
    <n v="639.36805930268417"/>
    <n v="913656.9567435357"/>
  </r>
  <r>
    <x v="111"/>
    <x v="1"/>
    <x v="2"/>
    <n v="125500"/>
    <n v="126587"/>
    <n v="1087"/>
    <n v="1087"/>
    <n v="1429"/>
    <n v="1553323"/>
    <n v="797.49329922478023"/>
    <n v="1139617.9245922109"/>
  </r>
  <r>
    <x v="111"/>
    <x v="1"/>
    <x v="3"/>
    <n v="158350"/>
    <n v="159440"/>
    <n v="1090"/>
    <n v="1090"/>
    <n v="1429"/>
    <n v="1557610"/>
    <n v="799.69429269090199"/>
    <n v="1142763.1442552989"/>
  </r>
  <r>
    <x v="111"/>
    <x v="1"/>
    <x v="4"/>
    <n v="189253"/>
    <n v="193080"/>
    <n v="3827"/>
    <n v="3827"/>
    <n v="1429"/>
    <n v="5468783"/>
    <n v="2807.7339982826438"/>
    <n v="4012251.8835458979"/>
  </r>
  <r>
    <x v="111"/>
    <x v="1"/>
    <x v="5"/>
    <n v="98844"/>
    <n v="99927"/>
    <n v="1083"/>
    <n v="1083"/>
    <n v="1429"/>
    <n v="1547607"/>
    <n v="794.55864126995129"/>
    <n v="1135424.2983747604"/>
  </r>
  <r>
    <x v="111"/>
    <x v="1"/>
    <x v="6"/>
    <n v="3862"/>
    <n v="4128"/>
    <n v="266"/>
    <n v="871.47199999999998"/>
    <n v="1429"/>
    <n v="1245333.4879999999"/>
    <n v="639.36805930268417"/>
    <n v="913656.9567435357"/>
  </r>
  <r>
    <x v="112"/>
    <x v="0"/>
    <x v="0"/>
    <n v="2508"/>
    <n v="4700"/>
    <n v="2192"/>
    <n v="2192"/>
    <n v="1429"/>
    <n v="3132368"/>
    <n v="1608.192559246291"/>
    <n v="2298107.1671629497"/>
  </r>
  <r>
    <x v="112"/>
    <x v="0"/>
    <x v="1"/>
    <n v="2122"/>
    <n v="3285"/>
    <n v="1163"/>
    <n v="1163"/>
    <n v="1429"/>
    <n v="1661927"/>
    <n v="853.25180036653126"/>
    <n v="1219296.8227237731"/>
  </r>
  <r>
    <x v="112"/>
    <x v="0"/>
    <x v="2"/>
    <n v="98844"/>
    <n v="101125"/>
    <n v="2281"/>
    <n v="2281"/>
    <n v="1429"/>
    <n v="3259549"/>
    <n v="1673.4886987412362"/>
    <n v="2391415.3505012267"/>
  </r>
  <r>
    <x v="112"/>
    <x v="0"/>
    <x v="3"/>
    <n v="153493"/>
    <n v="158084"/>
    <n v="4591"/>
    <n v="4591"/>
    <n v="1429"/>
    <n v="6560539"/>
    <n v="3368.2536676549826"/>
    <n v="4813234.49107897"/>
  </r>
  <r>
    <x v="112"/>
    <x v="0"/>
    <x v="4"/>
    <n v="103570"/>
    <n v="105376"/>
    <n v="1806"/>
    <n v="1806"/>
    <n v="1429"/>
    <n v="2580774"/>
    <n v="1324.9980666052927"/>
    <n v="1893422.2371789634"/>
  </r>
  <r>
    <x v="112"/>
    <x v="0"/>
    <x v="5"/>
    <n v="74183"/>
    <n v="75732"/>
    <n v="1549"/>
    <n v="1549"/>
    <n v="1429"/>
    <n v="2213521"/>
    <n v="1136.4462930075294"/>
    <n v="1623981.7527077596"/>
  </r>
  <r>
    <x v="112"/>
    <x v="1"/>
    <x v="0"/>
    <n v="120363"/>
    <n v="121654"/>
    <n v="1291"/>
    <n v="1291"/>
    <n v="1429"/>
    <n v="1844839"/>
    <n v="947.16085492105913"/>
    <n v="1353492.8616821936"/>
  </r>
  <r>
    <x v="112"/>
    <x v="1"/>
    <x v="1"/>
    <n v="68398"/>
    <n v="69430"/>
    <n v="1032"/>
    <n v="1032"/>
    <n v="1429"/>
    <n v="1474728"/>
    <n v="757.14175234588151"/>
    <n v="1081955.5641022646"/>
  </r>
  <r>
    <x v="112"/>
    <x v="1"/>
    <x v="2"/>
    <n v="126587"/>
    <n v="128144"/>
    <n v="1557"/>
    <n v="1557"/>
    <n v="1429"/>
    <n v="2224953"/>
    <n v="1142.3156089171875"/>
    <n v="1632369.005142661"/>
  </r>
  <r>
    <x v="112"/>
    <x v="1"/>
    <x v="3"/>
    <n v="159440"/>
    <n v="161216"/>
    <n v="1776"/>
    <n v="1776"/>
    <n v="1429"/>
    <n v="2537904"/>
    <n v="1302.9881319440751"/>
    <n v="1861970.0405480834"/>
  </r>
  <r>
    <x v="112"/>
    <x v="1"/>
    <x v="4"/>
    <n v="193080"/>
    <n v="197657"/>
    <n v="4577"/>
    <n v="4577"/>
    <n v="1429"/>
    <n v="6540533"/>
    <n v="3357.9823648130809"/>
    <n v="4798556.7993178926"/>
  </r>
  <r>
    <x v="112"/>
    <x v="1"/>
    <x v="5"/>
    <n v="99927"/>
    <n v="101433"/>
    <n v="1506"/>
    <n v="1506"/>
    <n v="1429"/>
    <n v="2152074"/>
    <n v="1104.8987199931178"/>
    <n v="1578900.2708701652"/>
  </r>
  <r>
    <x v="112"/>
    <x v="1"/>
    <x v="6"/>
    <n v="4128"/>
    <n v="4441"/>
    <n v="313"/>
    <n v="871.47199999999998"/>
    <n v="1429"/>
    <n v="1245333.4879999999"/>
    <n v="639.36805930268417"/>
    <n v="913656.9567435357"/>
  </r>
  <r>
    <x v="113"/>
    <x v="0"/>
    <x v="0"/>
    <n v="4700"/>
    <n v="6684"/>
    <n v="1984"/>
    <n v="1984"/>
    <n v="1429"/>
    <n v="2835136"/>
    <n v="1455.5903455951832"/>
    <n v="2080038.6038555168"/>
  </r>
  <r>
    <x v="113"/>
    <x v="0"/>
    <x v="1"/>
    <n v="3285"/>
    <n v="4521"/>
    <n v="1236"/>
    <n v="1236"/>
    <n v="1429"/>
    <n v="1766244"/>
    <n v="906.80930804216041"/>
    <n v="1295830.5011922473"/>
  </r>
  <r>
    <x v="113"/>
    <x v="0"/>
    <x v="2"/>
    <n v="101125"/>
    <n v="103178"/>
    <n v="2053"/>
    <n v="2053"/>
    <n v="1429"/>
    <n v="2933737"/>
    <n v="1506.2131953159833"/>
    <n v="2152378.65610654"/>
  </r>
  <r>
    <x v="113"/>
    <x v="0"/>
    <x v="3"/>
    <n v="158084"/>
    <n v="162464"/>
    <n v="4380"/>
    <n v="4380"/>
    <n v="1429"/>
    <n v="6259020"/>
    <n v="3213.4504605377529"/>
    <n v="4592020.7081084484"/>
  </r>
  <r>
    <x v="113"/>
    <x v="0"/>
    <x v="4"/>
    <n v="105376"/>
    <n v="107263"/>
    <n v="1887"/>
    <n v="1887"/>
    <n v="1429"/>
    <n v="2696523"/>
    <n v="1384.4248901905798"/>
    <n v="1978343.1680823385"/>
  </r>
  <r>
    <x v="113"/>
    <x v="0"/>
    <x v="5"/>
    <n v="75732"/>
    <n v="77269"/>
    <n v="1537"/>
    <n v="1537"/>
    <n v="1429"/>
    <n v="2196373"/>
    <n v="1127.6423191430426"/>
    <n v="1611400.8740554079"/>
  </r>
  <r>
    <x v="113"/>
    <x v="1"/>
    <x v="0"/>
    <n v="121654"/>
    <n v="122947"/>
    <n v="1293"/>
    <n v="1293"/>
    <n v="1429"/>
    <n v="1847697"/>
    <n v="948.62818389847371"/>
    <n v="1355589.6747909188"/>
  </r>
  <r>
    <x v="113"/>
    <x v="1"/>
    <x v="1"/>
    <n v="69430"/>
    <n v="70461"/>
    <n v="1031"/>
    <n v="1031"/>
    <n v="1429"/>
    <n v="1473299"/>
    <n v="756.40808785717422"/>
    <n v="1080907.1575479019"/>
  </r>
  <r>
    <x v="113"/>
    <x v="1"/>
    <x v="2"/>
    <n v="128144"/>
    <n v="129601"/>
    <n v="1457"/>
    <n v="1457"/>
    <n v="1429"/>
    <n v="2082053"/>
    <n v="1068.9491600464626"/>
    <n v="1527528.3497063951"/>
  </r>
  <r>
    <x v="113"/>
    <x v="1"/>
    <x v="3"/>
    <n v="161216"/>
    <n v="162849"/>
    <n v="1633"/>
    <n v="1633"/>
    <n v="1429"/>
    <n v="2333557"/>
    <n v="1198.0741100589385"/>
    <n v="1712047.903274223"/>
  </r>
  <r>
    <x v="113"/>
    <x v="1"/>
    <x v="4"/>
    <n v="197657"/>
    <n v="202081"/>
    <n v="4424"/>
    <n v="4424"/>
    <n v="1429"/>
    <n v="6321896"/>
    <n v="3245.7316980408718"/>
    <n v="4638150.596500406"/>
  </r>
  <r>
    <x v="113"/>
    <x v="1"/>
    <x v="5"/>
    <n v="101433"/>
    <n v="102696"/>
    <n v="1263"/>
    <n v="1263"/>
    <n v="1429"/>
    <n v="1804827"/>
    <n v="926.61824923725612"/>
    <n v="1324137.4781600391"/>
  </r>
  <r>
    <x v="113"/>
    <x v="1"/>
    <x v="6"/>
    <n v="4441"/>
    <n v="4633"/>
    <n v="192"/>
    <n v="871.47199999999998"/>
    <n v="1429"/>
    <n v="1245333.4879999999"/>
    <n v="639.36805930268417"/>
    <n v="913656.9567435357"/>
  </r>
  <r>
    <x v="113"/>
    <x v="2"/>
    <x v="1"/>
    <n v="2381"/>
    <n v="4786"/>
    <n v="2405"/>
    <n v="2405"/>
    <n v="1429"/>
    <n v="3436745"/>
    <n v="1764.4630953409351"/>
    <n v="2521417.7632421963"/>
  </r>
  <r>
    <x v="113"/>
    <x v="2"/>
    <x v="2"/>
    <n v="18413"/>
    <n v="19203"/>
    <n v="790"/>
    <n v="871.47199999999998"/>
    <n v="1429"/>
    <n v="1245333.4879999999"/>
    <n v="639.36805930268417"/>
    <n v="913656.9567435357"/>
  </r>
  <r>
    <x v="114"/>
    <x v="0"/>
    <x v="0"/>
    <n v="6684"/>
    <n v="8758"/>
    <n v="2074"/>
    <n v="2074"/>
    <n v="1429"/>
    <n v="2963746"/>
    <n v="1521.6201495788355"/>
    <n v="2174395.1937481561"/>
  </r>
  <r>
    <x v="114"/>
    <x v="0"/>
    <x v="1"/>
    <n v="4521"/>
    <n v="5817"/>
    <n v="1296"/>
    <n v="1296"/>
    <n v="1429"/>
    <n v="1851984"/>
    <n v="950.82917736459535"/>
    <n v="1358734.8944540068"/>
  </r>
  <r>
    <x v="114"/>
    <x v="0"/>
    <x v="2"/>
    <n v="103178"/>
    <n v="105520"/>
    <n v="2342"/>
    <n v="2342"/>
    <n v="1429"/>
    <n v="3346718"/>
    <n v="1718.2422325523785"/>
    <n v="2455368.150317349"/>
  </r>
  <r>
    <x v="114"/>
    <x v="0"/>
    <x v="3"/>
    <n v="162464"/>
    <n v="166350"/>
    <n v="3886"/>
    <n v="3886"/>
    <n v="1429"/>
    <n v="5553094"/>
    <n v="2851.0202031163717"/>
    <n v="4074107.8702532952"/>
  </r>
  <r>
    <x v="114"/>
    <x v="0"/>
    <x v="4"/>
    <n v="107263"/>
    <n v="109144"/>
    <n v="1881"/>
    <n v="1881"/>
    <n v="1429"/>
    <n v="2687949"/>
    <n v="1380.0229032583363"/>
    <n v="1972052.7287561626"/>
  </r>
  <r>
    <x v="114"/>
    <x v="0"/>
    <x v="5"/>
    <n v="77269"/>
    <n v="78902"/>
    <n v="1633"/>
    <n v="1633"/>
    <n v="1429"/>
    <n v="2333557"/>
    <n v="1198.0741100589385"/>
    <n v="1712047.903274223"/>
  </r>
  <r>
    <x v="114"/>
    <x v="1"/>
    <x v="0"/>
    <n v="122947"/>
    <n v="124569"/>
    <n v="1622"/>
    <n v="1622"/>
    <n v="1429"/>
    <n v="2317838"/>
    <n v="1190.0038006831587"/>
    <n v="1700515.4311762338"/>
  </r>
  <r>
    <x v="114"/>
    <x v="1"/>
    <x v="1"/>
    <n v="70461"/>
    <n v="71529"/>
    <n v="1068"/>
    <n v="1068"/>
    <n v="1429"/>
    <n v="1526172"/>
    <n v="783.5536739393425"/>
    <n v="1119698.2000593205"/>
  </r>
  <r>
    <x v="114"/>
    <x v="1"/>
    <x v="2"/>
    <n v="129601"/>
    <n v="131144"/>
    <n v="1543"/>
    <n v="1543"/>
    <n v="1429"/>
    <n v="2204947"/>
    <n v="1132.0443060752859"/>
    <n v="1617691.3133815837"/>
  </r>
  <r>
    <x v="114"/>
    <x v="1"/>
    <x v="3"/>
    <n v="162849"/>
    <n v="164386"/>
    <n v="1537"/>
    <n v="1537"/>
    <n v="1429"/>
    <n v="2196373"/>
    <n v="1127.6423191430426"/>
    <n v="1611400.8740554079"/>
  </r>
  <r>
    <x v="114"/>
    <x v="1"/>
    <x v="4"/>
    <n v="202081"/>
    <n v="207406"/>
    <n v="5325"/>
    <n v="5325"/>
    <n v="1429"/>
    <n v="7609425"/>
    <n v="3906.7634023661039"/>
    <n v="5582764.9019811628"/>
  </r>
  <r>
    <x v="114"/>
    <x v="1"/>
    <x v="5"/>
    <n v="102696"/>
    <n v="103920"/>
    <n v="1224"/>
    <n v="1224"/>
    <n v="1429"/>
    <n v="1749096"/>
    <n v="898.00533417767349"/>
    <n v="1283249.6225398954"/>
  </r>
  <r>
    <x v="114"/>
    <x v="1"/>
    <x v="6"/>
    <n v="4633"/>
    <n v="4829"/>
    <n v="196"/>
    <n v="871.47199999999998"/>
    <n v="1429"/>
    <n v="1245333.4879999999"/>
    <n v="639.36805930268417"/>
    <n v="913656.9567435357"/>
  </r>
  <r>
    <x v="114"/>
    <x v="2"/>
    <x v="1"/>
    <n v="4786"/>
    <n v="7052"/>
    <n v="2266"/>
    <n v="2266"/>
    <n v="1429"/>
    <n v="3238114"/>
    <n v="1662.4837314106276"/>
    <n v="2375689.2521857866"/>
  </r>
  <r>
    <x v="114"/>
    <x v="2"/>
    <x v="2"/>
    <n v="19203"/>
    <n v="20073"/>
    <n v="870"/>
    <n v="871.47199999999998"/>
    <n v="1429"/>
    <n v="1245333.4879999999"/>
    <n v="639.36805930268417"/>
    <n v="913656.9567435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421C4-E9BA-426C-B091-C48439AC89A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70:G84" firstHeaderRow="0" firstDataRow="1" firstDataCol="1"/>
  <pivotFields count="14">
    <pivotField numFmtId="168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numFmtId="164" showAll="0"/>
    <pivotField numFmtId="164" showAll="0"/>
    <pivotField numFmtId="4" showAll="0"/>
    <pivotField dataField="1" numFmtId="167" showAll="0"/>
    <pivotField numFmtId="164" showAll="0"/>
    <pivotField numFmtId="166" showAll="0"/>
    <pivotField dataField="1" numFmtId="164" showAll="0"/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h="1" sd="0" x="2"/>
        <item sd="0" x="3"/>
      </items>
    </pivotField>
  </pivotFields>
  <rowFields count="2">
    <field x="13"/>
    <field x="1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Wh Listrik Actual" fld="6" baseField="0" baseItem="0"/>
    <dataField name="Sum of Estimasi KWh AC" fld="9" baseField="0" baseItem="0"/>
  </dataFields>
  <formats count="13">
    <format dxfId="15">
      <pivotArea collapsedLevelsAreSubtotals="1" fieldPosition="0">
        <references count="2">
          <reference field="11" count="1">
            <x v="1"/>
          </reference>
          <reference field="13" count="1" selected="0">
            <x v="1"/>
          </reference>
        </references>
      </pivotArea>
    </format>
    <format dxfId="14">
      <pivotArea collapsedLevelsAreSubtotals="1" fieldPosition="0">
        <references count="2">
          <reference field="11" count="1">
            <x v="2"/>
          </reference>
          <reference field="13" count="1" selected="0">
            <x v="1"/>
          </reference>
        </references>
      </pivotArea>
    </format>
    <format dxfId="13">
      <pivotArea collapsedLevelsAreSubtotals="1" fieldPosition="0">
        <references count="2">
          <reference field="11" count="1">
            <x v="3"/>
          </reference>
          <reference field="13" count="1" selected="0">
            <x v="1"/>
          </reference>
        </references>
      </pivotArea>
    </format>
    <format dxfId="12">
      <pivotArea collapsedLevelsAreSubtotals="1" fieldPosition="0">
        <references count="2">
          <reference field="11" count="1">
            <x v="4"/>
          </reference>
          <reference field="13" count="1" selected="0">
            <x v="1"/>
          </reference>
        </references>
      </pivotArea>
    </format>
    <format dxfId="11">
      <pivotArea collapsedLevelsAreSubtotals="1" fieldPosition="0">
        <references count="2">
          <reference field="11" count="1">
            <x v="5"/>
          </reference>
          <reference field="13" count="1" selected="0">
            <x v="1"/>
          </reference>
        </references>
      </pivotArea>
    </format>
    <format dxfId="10">
      <pivotArea collapsedLevelsAreSubtotals="1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9">
      <pivotArea collapsedLevelsAreSubtotals="1" fieldPosition="0">
        <references count="2">
          <reference field="11" count="1">
            <x v="7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2">
          <reference field="11" count="1">
            <x v="8"/>
          </reference>
          <reference field="13" count="1" selected="0">
            <x v="1"/>
          </reference>
        </references>
      </pivotArea>
    </format>
    <format dxfId="7">
      <pivotArea collapsedLevelsAreSubtotals="1" fieldPosition="0">
        <references count="2">
          <reference field="11" count="1">
            <x v="9"/>
          </reference>
          <reference field="13" count="1" selected="0">
            <x v="1"/>
          </reference>
        </references>
      </pivotArea>
    </format>
    <format dxfId="6">
      <pivotArea collapsedLevelsAreSubtotals="1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11" count="1">
            <x v="11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11" count="1">
            <x v="12"/>
          </reference>
          <reference field="13" count="1" selected="0">
            <x v="1"/>
          </reference>
        </references>
      </pivotArea>
    </format>
    <format dxfId="3">
      <pivotArea grandRow="1"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4A71C-88E1-48C6-84DF-7957FC9C27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loor and Zone">
  <location ref="D38:E54" firstHeaderRow="1" firstDataRow="1" firstDataCol="1" rowPageCount="1" colPageCount="1"/>
  <pivotFields count="14">
    <pivotField axis="axisPage" numFmtId="168" multipleItemSelectionAllowed="1" showAll="0">
      <items count="1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x="80"/>
        <item x="81"/>
        <item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4" showAll="0"/>
    <pivotField dataField="1" numFmtId="167" showAll="0"/>
    <pivotField numFmtId="164" showAll="0"/>
    <pivotField numFmtId="166" showAll="0"/>
    <pivotField numFmtId="164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0" hier="-1"/>
  </pageFields>
  <dataFields count="1">
    <dataField name="Total KWh Listrik Actual" fld="6" baseField="0" baseItem="0" numFmtId="167"/>
  </dataFields>
  <formats count="10">
    <format dxfId="25">
      <pivotArea outline="0" collapsedLevelsAreSubtotals="1" fieldPosition="0"/>
    </format>
    <format dxfId="24">
      <pivotArea dataOnly="0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1" count="1" selected="0">
            <x v="0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7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9EB55-A84E-4368-8B44-449D18E26D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30" firstHeaderRow="1" firstDataRow="1" firstDataCol="1"/>
  <pivotFields count="14">
    <pivotField numFmtId="168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numFmtId="164" showAll="0"/>
    <pivotField numFmtId="164" showAll="0"/>
    <pivotField numFmtId="4" showAll="0"/>
    <pivotField dataField="1" numFmtId="167" showAll="0"/>
    <pivotField numFmtId="164" showAll="0"/>
    <pivotField numFmtId="166" showAll="0"/>
    <pivotField numFmtId="164" showAll="0"/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3"/>
    <field x="11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KWh Listrik Actual" fld="6" baseField="0" baseItem="0" numFmtId="167"/>
  </dataFields>
  <formats count="3">
    <format dxfId="28">
      <pivotArea outline="0" collapsedLevelsAreSubtotals="1" fieldPosition="0"/>
    </format>
    <format dxfId="27">
      <pivotArea collapsedLevelsAreSubtotals="1" fieldPosition="0">
        <references count="2">
          <reference field="11" count="2">
            <x v="1"/>
            <x v="2"/>
          </reference>
          <reference field="13" count="1" selected="0">
            <x v="1"/>
          </reference>
        </references>
      </pivotArea>
    </format>
    <format dxfId="26">
      <pivotArea collapsedLevelsAreSubtotals="1" fieldPosition="0">
        <references count="2">
          <reference field="11" count="2">
            <x v="7"/>
            <x v="8"/>
          </reference>
          <reference field="13" count="1" selected="0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CF818-0700-4108-B601-18D99B5E77A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loor and Zone">
  <location ref="J38:K57" firstHeaderRow="1" firstDataRow="1" firstDataCol="1"/>
  <pivotFields count="14">
    <pivotField numFmtId="168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4" showAll="0"/>
    <pivotField dataField="1" numFmtId="167" showAll="0"/>
    <pivotField numFmtId="164" showAll="0"/>
    <pivotField numFmtId="166" showAll="0"/>
    <pivotField numFmtId="164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t="grand">
      <x/>
    </i>
  </rowItems>
  <colItems count="1">
    <i/>
  </colItems>
  <dataFields count="1">
    <dataField name="Sum of KWh Listrik Actual" fld="6" baseField="0" baseItem="0" numFmtId="167"/>
  </dataFields>
  <formats count="10"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1" count="1" selected="0">
            <x v="0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3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0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92CC3-64B7-4FB6-BAD9-3ECE3FF4552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70:C84" firstHeaderRow="0" firstDataRow="1" firstDataCol="1"/>
  <pivotFields count="14">
    <pivotField numFmtId="168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numFmtId="164" showAll="0"/>
    <pivotField numFmtId="164" showAll="0"/>
    <pivotField numFmtId="4" showAll="0"/>
    <pivotField numFmtId="167" showAll="0"/>
    <pivotField numFmtId="164" showAll="0"/>
    <pivotField dataField="1" numFmtId="166" showAll="0"/>
    <pivotField numFmtId="164" showAll="0"/>
    <pivotField dataField="1"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h="1" sd="0" x="2"/>
        <item sd="0" x="3"/>
      </items>
    </pivotField>
  </pivotFields>
  <rowFields count="2">
    <field x="13"/>
    <field x="1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aya Actual Listrik" fld="8" baseField="0" baseItem="0"/>
    <dataField name="Sum of Estimasi Biaya AC" fld="10" baseField="0" baseItem="0"/>
  </dataFields>
  <formats count="2">
    <format dxfId="40">
      <pivotArea collapsedLevelsAreSubtotals="1" fieldPosition="0">
        <references count="2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39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7C050-7AF6-4195-ADF7-7CAED9BE15C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38:H54" firstHeaderRow="1" firstDataRow="1" firstDataCol="1" rowPageCount="1" colPageCount="1"/>
  <pivotFields count="14">
    <pivotField axis="axisPage" numFmtId="168" multipleItemSelectionAllowed="1" showAll="0">
      <items count="116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4" showAll="0"/>
    <pivotField dataField="1" numFmtId="167" showAll="0"/>
    <pivotField numFmtId="164" showAll="0"/>
    <pivotField numFmtId="166" showAll="0"/>
    <pivotField numFmtId="164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0" hier="-1"/>
  </pageFields>
  <dataFields count="1">
    <dataField name="Sum of KWh Listrik Actual" fld="6" baseField="0" baseItem="0" numFmtId="167"/>
  </dataFields>
  <formats count="1">
    <format dxfId="4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C466D-BC86-4C31-A031-E7A12AFD919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8:B54" firstHeaderRow="1" firstDataRow="1" firstDataCol="1" rowPageCount="1" colPageCount="1"/>
  <pivotFields count="14">
    <pivotField axis="axisPage" numFmtId="168" multipleItemSelectionAllowed="1" showAll="0">
      <items count="1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x="80"/>
        <item x="81"/>
        <item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4" showAll="0"/>
    <pivotField numFmtId="167" showAll="0"/>
    <pivotField numFmtId="164" showAll="0"/>
    <pivotField dataField="1" numFmtId="166" showAll="0"/>
    <pivotField numFmtId="164"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0" hier="-1"/>
  </pageFields>
  <dataFields count="1">
    <dataField name="Sum of Biaya Actual Listrik" fld="8" baseField="0" baseItem="0" numFmtId="42"/>
  </dataFields>
  <formats count="5">
    <format dxfId="46">
      <pivotArea outline="0" collapsedLevelsAreSubtotals="1" fieldPosition="0"/>
    </format>
    <format dxfId="45">
      <pivotArea collapsedLevelsAreSubtotals="1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44">
      <pivotArea dataOnly="0" labelOnly="1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43">
      <pivotArea collapsedLevelsAreSubtotals="1" fieldPosition="0">
        <references count="2">
          <reference field="1" count="1" selected="0">
            <x v="1"/>
          </reference>
          <reference field="2" count="2">
            <x v="3"/>
            <x v="4"/>
          </reference>
        </references>
      </pivotArea>
    </format>
    <format dxfId="42">
      <pivotArea dataOnly="0" labelOnly="1" fieldPosition="0">
        <references count="2">
          <reference field="1" count="1" selected="0">
            <x v="1"/>
          </reference>
          <reference field="2" count="2">
            <x v="3"/>
            <x v="4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4B072-4640-4BA4-8214-0EBFBE70B56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30" firstHeaderRow="1" firstDataRow="1" firstDataCol="1"/>
  <pivotFields count="14">
    <pivotField numFmtId="168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numFmtId="164" showAll="0"/>
    <pivotField numFmtId="164" showAll="0"/>
    <pivotField numFmtId="4" showAll="0"/>
    <pivotField numFmtId="167" showAll="0"/>
    <pivotField numFmtId="164" showAll="0"/>
    <pivotField dataField="1" numFmtId="166" showAll="0"/>
    <pivotField numFmtId="164" showAll="0"/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3"/>
    <field x="11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Biaya Actual Listrik" fld="8" baseField="0" baseItem="0" numFmtId="42"/>
  </dataFields>
  <formats count="4">
    <format dxfId="50">
      <pivotArea outline="0" collapsedLevelsAreSubtotals="1" fieldPosition="0"/>
    </format>
    <format dxfId="49">
      <pivotArea collapsedLevelsAreSubtotals="1" fieldPosition="0">
        <references count="2">
          <reference field="11" count="2">
            <x v="1"/>
            <x v="2"/>
          </reference>
          <reference field="13" count="1" selected="0">
            <x v="1"/>
          </reference>
        </references>
      </pivotArea>
    </format>
    <format dxfId="48">
      <pivotArea collapsedLevelsAreSubtotals="1" fieldPosition="0">
        <references count="2">
          <reference field="11" count="2">
            <x v="1"/>
            <x v="2"/>
          </reference>
          <reference field="13" count="1" selected="0">
            <x v="1"/>
          </reference>
        </references>
      </pivotArea>
    </format>
    <format dxfId="47">
      <pivotArea collapsedLevelsAreSubtotals="1" fieldPosition="0">
        <references count="2">
          <reference field="11" count="2">
            <x v="7"/>
            <x v="8"/>
          </reference>
          <reference field="13" count="1" selected="0">
            <x v="2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0E170A-5653-4AD1-A4F4-759DDF83C9C2}" name="Table3" displayName="Table3" ref="A2:B316" totalsRowShown="0">
  <autoFilter ref="A2:B316" xr:uid="{CB0E170A-5653-4AD1-A4F4-759DDF83C9C2}"/>
  <tableColumns count="2">
    <tableColumn id="1" xr3:uid="{A8A07F70-483E-47BF-97E6-CC0336BF039B}" name="KWh Listrik Actual" dataDxfId="2" dataCellStyle="Comma [0]"/>
    <tableColumn id="2" xr3:uid="{1B1B6ABB-DD43-4BEC-A8C5-B2531053CA0A}" name="Biaya Actual Listri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40" dT="2023-12-19T09:45:53.95" personId="{9625BFA2-83D4-420E-A918-5E8AAACB2553}" id="{4B869DA3-EDE4-4FBC-B81F-4785DD609A62}">
    <text>Error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E5BE-AFB0-456E-95B0-81AA783D568E}">
  <sheetPr>
    <tabColor theme="5" tint="-0.249977111117893"/>
    <pageSetUpPr fitToPage="1"/>
  </sheetPr>
  <dimension ref="A2:N321"/>
  <sheetViews>
    <sheetView showGridLines="0"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0" sqref="A20"/>
      <selection pane="bottomRight" activeCell="H12" sqref="H12"/>
    </sheetView>
  </sheetViews>
  <sheetFormatPr defaultColWidth="10.88671875" defaultRowHeight="14.4" x14ac:dyDescent="0.3"/>
  <cols>
    <col min="1" max="1" width="10.88671875" style="6"/>
    <col min="2" max="2" width="2.109375" style="6" customWidth="1"/>
    <col min="3" max="3" width="12.44140625" style="6" bestFit="1" customWidth="1"/>
    <col min="4" max="4" width="10.5546875" style="6" bestFit="1" customWidth="1"/>
    <col min="5" max="5" width="9.6640625" style="6" bestFit="1" customWidth="1"/>
    <col min="6" max="6" width="14.5546875" style="6" customWidth="1"/>
    <col min="7" max="7" width="14.6640625" style="6" customWidth="1"/>
    <col min="8" max="8" width="14.44140625" style="6" customWidth="1"/>
    <col min="9" max="9" width="14" style="6" customWidth="1"/>
    <col min="10" max="10" width="11" style="7" customWidth="1"/>
    <col min="11" max="11" width="11.33203125" style="6" customWidth="1"/>
    <col min="12" max="12" width="10.33203125" style="38" bestFit="1" customWidth="1"/>
    <col min="13" max="13" width="11.21875" style="6" bestFit="1" customWidth="1"/>
    <col min="14" max="14" width="1.88671875" style="6" customWidth="1"/>
    <col min="15" max="16384" width="10.88671875" style="6"/>
  </cols>
  <sheetData>
    <row r="2" spans="2:14" ht="21" x14ac:dyDescent="0.3">
      <c r="B2" s="52" t="s">
        <v>26</v>
      </c>
      <c r="C2" s="52"/>
      <c r="D2" s="52"/>
      <c r="E2" s="52"/>
      <c r="F2" s="52"/>
      <c r="G2" s="52"/>
      <c r="H2" s="52"/>
      <c r="I2" s="52"/>
      <c r="J2" s="52"/>
      <c r="K2" s="52"/>
      <c r="L2" s="53"/>
      <c r="M2" s="52"/>
      <c r="N2" s="52"/>
    </row>
    <row r="4" spans="2:14" x14ac:dyDescent="0.3"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21</v>
      </c>
      <c r="K4" s="21" t="s">
        <v>22</v>
      </c>
      <c r="L4" s="21" t="s">
        <v>23</v>
      </c>
      <c r="M4" s="21" t="s">
        <v>24</v>
      </c>
    </row>
    <row r="5" spans="2:14" ht="43.2" x14ac:dyDescent="0.3">
      <c r="C5" s="4" t="s">
        <v>0</v>
      </c>
      <c r="D5" s="4" t="s">
        <v>1</v>
      </c>
      <c r="E5" s="4" t="s">
        <v>2</v>
      </c>
      <c r="F5" s="5" t="s">
        <v>10</v>
      </c>
      <c r="G5" s="5" t="s">
        <v>11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12</v>
      </c>
    </row>
    <row r="6" spans="2:14" x14ac:dyDescent="0.3">
      <c r="C6" s="28">
        <v>43831</v>
      </c>
      <c r="D6" s="1">
        <v>6</v>
      </c>
      <c r="E6" s="1" t="s">
        <v>3</v>
      </c>
      <c r="F6" s="2">
        <v>72374</v>
      </c>
      <c r="G6" s="2">
        <v>75694</v>
      </c>
      <c r="H6" s="22">
        <f t="shared" ref="H6:H69" si="0">G6-F6</f>
        <v>3320</v>
      </c>
      <c r="I6" s="23">
        <f t="shared" ref="I6:I69" si="1">IF(H6&lt;=871472/1000,871472/1000,H6)</f>
        <v>3320</v>
      </c>
      <c r="J6" s="2">
        <v>1429</v>
      </c>
      <c r="K6" s="24">
        <f t="shared" ref="K6:K69" si="2">I6*J6</f>
        <v>4744280</v>
      </c>
      <c r="L6" s="37">
        <f>I6*Info!$H$5</f>
        <v>2435.7661025080683</v>
      </c>
      <c r="M6" s="24">
        <f t="shared" ref="M6:M69" si="3">L6*J6</f>
        <v>3480709.7604840295</v>
      </c>
    </row>
    <row r="7" spans="2:14" x14ac:dyDescent="0.3">
      <c r="C7" s="28">
        <v>43831</v>
      </c>
      <c r="D7" s="1">
        <v>15</v>
      </c>
      <c r="E7" s="1" t="s">
        <v>3</v>
      </c>
      <c r="F7" s="2">
        <v>92104</v>
      </c>
      <c r="G7" s="2">
        <v>94284</v>
      </c>
      <c r="H7" s="22">
        <f t="shared" si="0"/>
        <v>2180</v>
      </c>
      <c r="I7" s="23">
        <f t="shared" si="1"/>
        <v>2180</v>
      </c>
      <c r="J7" s="2">
        <v>1429</v>
      </c>
      <c r="K7" s="24">
        <f t="shared" si="2"/>
        <v>3115220</v>
      </c>
      <c r="L7" s="37">
        <f>I7*Info!$H$5</f>
        <v>1599.388585381804</v>
      </c>
      <c r="M7" s="24">
        <f t="shared" si="3"/>
        <v>2285526.2885105978</v>
      </c>
    </row>
    <row r="8" spans="2:14" x14ac:dyDescent="0.3">
      <c r="C8" s="28">
        <v>43831</v>
      </c>
      <c r="D8" s="1">
        <v>6</v>
      </c>
      <c r="E8" s="1" t="s">
        <v>4</v>
      </c>
      <c r="F8" s="2">
        <v>49673</v>
      </c>
      <c r="G8" s="2">
        <v>52304</v>
      </c>
      <c r="H8" s="22">
        <f t="shared" si="0"/>
        <v>2631</v>
      </c>
      <c r="I8" s="23">
        <f t="shared" si="1"/>
        <v>2631</v>
      </c>
      <c r="J8" s="2">
        <v>1429</v>
      </c>
      <c r="K8" s="24">
        <f t="shared" si="2"/>
        <v>3759699</v>
      </c>
      <c r="L8" s="37">
        <f>I8*Info!$H$5</f>
        <v>1930.2712697887735</v>
      </c>
      <c r="M8" s="24">
        <f t="shared" si="3"/>
        <v>2758357.6445281571</v>
      </c>
    </row>
    <row r="9" spans="2:14" x14ac:dyDescent="0.3">
      <c r="C9" s="28">
        <v>43831</v>
      </c>
      <c r="D9" s="1">
        <v>15</v>
      </c>
      <c r="E9" s="1" t="s">
        <v>4</v>
      </c>
      <c r="F9" s="3">
        <v>51194</v>
      </c>
      <c r="G9" s="3">
        <v>53056</v>
      </c>
      <c r="H9" s="22">
        <f t="shared" si="0"/>
        <v>1862</v>
      </c>
      <c r="I9" s="23">
        <f t="shared" si="1"/>
        <v>1862</v>
      </c>
      <c r="J9" s="2">
        <v>1429</v>
      </c>
      <c r="K9" s="24">
        <f t="shared" si="2"/>
        <v>2660798</v>
      </c>
      <c r="L9" s="37">
        <f>I9*Info!$H$5</f>
        <v>1366.0832779728987</v>
      </c>
      <c r="M9" s="24">
        <f t="shared" si="3"/>
        <v>1952133.0042232722</v>
      </c>
    </row>
    <row r="10" spans="2:14" x14ac:dyDescent="0.3">
      <c r="C10" s="28">
        <v>43831</v>
      </c>
      <c r="D10" s="1">
        <v>6</v>
      </c>
      <c r="E10" s="1" t="s">
        <v>5</v>
      </c>
      <c r="F10" s="2">
        <v>62832</v>
      </c>
      <c r="G10" s="2">
        <v>65867</v>
      </c>
      <c r="H10" s="22">
        <f t="shared" si="0"/>
        <v>3035</v>
      </c>
      <c r="I10" s="23">
        <f t="shared" si="1"/>
        <v>3035</v>
      </c>
      <c r="J10" s="2">
        <v>1429</v>
      </c>
      <c r="K10" s="24">
        <f t="shared" si="2"/>
        <v>4337015</v>
      </c>
      <c r="L10" s="37">
        <f>I10*Info!$H$5</f>
        <v>2226.6717232265023</v>
      </c>
      <c r="M10" s="24">
        <f t="shared" si="3"/>
        <v>3181913.8924906719</v>
      </c>
    </row>
    <row r="11" spans="2:14" x14ac:dyDescent="0.3">
      <c r="C11" s="28">
        <v>43831</v>
      </c>
      <c r="D11" s="1">
        <v>15</v>
      </c>
      <c r="E11" s="1" t="s">
        <v>5</v>
      </c>
      <c r="F11" s="2">
        <v>95404</v>
      </c>
      <c r="G11" s="2">
        <v>97959</v>
      </c>
      <c r="H11" s="22">
        <f t="shared" si="0"/>
        <v>2555</v>
      </c>
      <c r="I11" s="23">
        <f t="shared" si="1"/>
        <v>2555</v>
      </c>
      <c r="J11" s="2">
        <v>1429</v>
      </c>
      <c r="K11" s="24">
        <f t="shared" si="2"/>
        <v>3651095</v>
      </c>
      <c r="L11" s="37">
        <f>I11*Info!$H$5</f>
        <v>1874.5127686470225</v>
      </c>
      <c r="M11" s="24">
        <f t="shared" si="3"/>
        <v>2678678.7463965951</v>
      </c>
    </row>
    <row r="12" spans="2:14" x14ac:dyDescent="0.3">
      <c r="C12" s="28">
        <v>43831</v>
      </c>
      <c r="D12" s="1">
        <v>6</v>
      </c>
      <c r="E12" s="1" t="s">
        <v>6</v>
      </c>
      <c r="F12" s="2">
        <v>87866</v>
      </c>
      <c r="G12" s="2">
        <v>90631</v>
      </c>
      <c r="H12" s="22">
        <f t="shared" si="0"/>
        <v>2765</v>
      </c>
      <c r="I12" s="23">
        <f t="shared" si="1"/>
        <v>2765</v>
      </c>
      <c r="J12" s="2">
        <v>1429</v>
      </c>
      <c r="K12" s="24">
        <f t="shared" si="2"/>
        <v>3951185</v>
      </c>
      <c r="L12" s="37">
        <f>I12*Info!$H$5</f>
        <v>2028.582311275545</v>
      </c>
      <c r="M12" s="24">
        <f t="shared" si="3"/>
        <v>2898844.1228127535</v>
      </c>
    </row>
    <row r="13" spans="2:14" x14ac:dyDescent="0.3">
      <c r="C13" s="28">
        <v>43831</v>
      </c>
      <c r="D13" s="1">
        <v>15</v>
      </c>
      <c r="E13" s="1" t="s">
        <v>6</v>
      </c>
      <c r="F13" s="2">
        <v>107789</v>
      </c>
      <c r="G13" s="2">
        <v>112061</v>
      </c>
      <c r="H13" s="22">
        <f t="shared" si="0"/>
        <v>4272</v>
      </c>
      <c r="I13" s="23">
        <f t="shared" si="1"/>
        <v>4272</v>
      </c>
      <c r="J13" s="2">
        <v>1429</v>
      </c>
      <c r="K13" s="24">
        <f t="shared" si="2"/>
        <v>6104688</v>
      </c>
      <c r="L13" s="37">
        <f>I13*Info!$H$5</f>
        <v>3134.21469575737</v>
      </c>
      <c r="M13" s="24">
        <f t="shared" si="3"/>
        <v>4478792.8002372822</v>
      </c>
    </row>
    <row r="14" spans="2:14" x14ac:dyDescent="0.3">
      <c r="C14" s="28">
        <v>43831</v>
      </c>
      <c r="D14" s="1">
        <v>6</v>
      </c>
      <c r="E14" s="1" t="s">
        <v>7</v>
      </c>
      <c r="F14" s="2">
        <v>71123</v>
      </c>
      <c r="G14" s="2">
        <v>74221</v>
      </c>
      <c r="H14" s="22">
        <f t="shared" si="0"/>
        <v>3098</v>
      </c>
      <c r="I14" s="23">
        <f t="shared" si="1"/>
        <v>3098</v>
      </c>
      <c r="J14" s="2">
        <v>1429</v>
      </c>
      <c r="K14" s="24">
        <f t="shared" si="2"/>
        <v>4427042</v>
      </c>
      <c r="L14" s="37">
        <f>I14*Info!$H$5</f>
        <v>2272.8925860150589</v>
      </c>
      <c r="M14" s="24">
        <f t="shared" si="3"/>
        <v>3247963.5054155192</v>
      </c>
    </row>
    <row r="15" spans="2:14" x14ac:dyDescent="0.3">
      <c r="C15" s="28">
        <v>43831</v>
      </c>
      <c r="D15" s="1">
        <v>15</v>
      </c>
      <c r="E15" s="1" t="s">
        <v>7</v>
      </c>
      <c r="F15" s="2">
        <v>109325</v>
      </c>
      <c r="G15" s="2">
        <v>113463</v>
      </c>
      <c r="H15" s="22">
        <f t="shared" si="0"/>
        <v>4138</v>
      </c>
      <c r="I15" s="23">
        <f t="shared" si="1"/>
        <v>4138</v>
      </c>
      <c r="J15" s="2">
        <v>1429</v>
      </c>
      <c r="K15" s="24">
        <f t="shared" si="2"/>
        <v>5913202</v>
      </c>
      <c r="L15" s="37">
        <f>I15*Info!$H$5</f>
        <v>3035.9036542705985</v>
      </c>
      <c r="M15" s="24">
        <f t="shared" si="3"/>
        <v>4338306.3219526857</v>
      </c>
    </row>
    <row r="16" spans="2:14" x14ac:dyDescent="0.3">
      <c r="C16" s="28">
        <v>43831</v>
      </c>
      <c r="D16" s="1">
        <v>6</v>
      </c>
      <c r="E16" s="1" t="s">
        <v>8</v>
      </c>
      <c r="F16" s="2">
        <v>53760</v>
      </c>
      <c r="G16" s="2">
        <v>55991</v>
      </c>
      <c r="H16" s="22">
        <f t="shared" si="0"/>
        <v>2231</v>
      </c>
      <c r="I16" s="23">
        <f t="shared" si="1"/>
        <v>2231</v>
      </c>
      <c r="J16" s="2">
        <v>1429</v>
      </c>
      <c r="K16" s="24">
        <f t="shared" si="2"/>
        <v>3188099</v>
      </c>
      <c r="L16" s="37">
        <f>I16*Info!$H$5</f>
        <v>1636.8054743058738</v>
      </c>
      <c r="M16" s="24">
        <f t="shared" si="3"/>
        <v>2338995.0227830936</v>
      </c>
    </row>
    <row r="17" spans="3:13" x14ac:dyDescent="0.3">
      <c r="C17" s="28">
        <v>43831</v>
      </c>
      <c r="D17" s="1">
        <v>15</v>
      </c>
      <c r="E17" s="1" t="s">
        <v>8</v>
      </c>
      <c r="F17" s="2">
        <v>73183</v>
      </c>
      <c r="G17" s="2">
        <v>75593</v>
      </c>
      <c r="H17" s="22">
        <f t="shared" si="0"/>
        <v>2410</v>
      </c>
      <c r="I17" s="23">
        <f t="shared" si="1"/>
        <v>2410</v>
      </c>
      <c r="J17" s="2">
        <v>1429</v>
      </c>
      <c r="K17" s="24">
        <f t="shared" si="2"/>
        <v>3443890</v>
      </c>
      <c r="L17" s="37">
        <f>I17*Info!$H$5</f>
        <v>1768.1314177844713</v>
      </c>
      <c r="M17" s="24">
        <f t="shared" si="3"/>
        <v>2526659.7960140095</v>
      </c>
    </row>
    <row r="18" spans="3:13" x14ac:dyDescent="0.3">
      <c r="C18" s="28">
        <v>43831</v>
      </c>
      <c r="D18" s="1">
        <v>15</v>
      </c>
      <c r="E18" s="1" t="s">
        <v>9</v>
      </c>
      <c r="F18" s="2">
        <v>614</v>
      </c>
      <c r="G18" s="2">
        <v>721</v>
      </c>
      <c r="H18" s="22">
        <f t="shared" si="0"/>
        <v>107</v>
      </c>
      <c r="I18" s="23">
        <f t="shared" si="1"/>
        <v>871.47199999999998</v>
      </c>
      <c r="J18" s="2">
        <v>1429</v>
      </c>
      <c r="K18" s="24">
        <f t="shared" si="2"/>
        <v>1245333.4879999999</v>
      </c>
      <c r="L18" s="37">
        <f>I18*Info!$H$5</f>
        <v>639.36805930268417</v>
      </c>
      <c r="M18" s="24">
        <f t="shared" si="3"/>
        <v>913656.9567435357</v>
      </c>
    </row>
    <row r="19" spans="3:13" x14ac:dyDescent="0.3">
      <c r="C19" s="28">
        <v>43862</v>
      </c>
      <c r="D19" s="1">
        <v>6</v>
      </c>
      <c r="E19" s="1" t="s">
        <v>3</v>
      </c>
      <c r="F19" s="2">
        <v>75694</v>
      </c>
      <c r="G19" s="2">
        <v>79101</v>
      </c>
      <c r="H19" s="22">
        <f t="shared" si="0"/>
        <v>3407</v>
      </c>
      <c r="I19" s="23">
        <f t="shared" si="1"/>
        <v>3407</v>
      </c>
      <c r="J19" s="2">
        <v>1429</v>
      </c>
      <c r="K19" s="24">
        <f t="shared" si="2"/>
        <v>4868603</v>
      </c>
      <c r="L19" s="37">
        <f>I19*Info!$H$5</f>
        <v>2499.594913025599</v>
      </c>
      <c r="M19" s="24">
        <f t="shared" si="3"/>
        <v>3571921.1307135811</v>
      </c>
    </row>
    <row r="20" spans="3:13" x14ac:dyDescent="0.3">
      <c r="C20" s="28">
        <v>43862</v>
      </c>
      <c r="D20" s="1">
        <v>15</v>
      </c>
      <c r="E20" s="1" t="s">
        <v>3</v>
      </c>
      <c r="F20" s="2">
        <v>94284</v>
      </c>
      <c r="G20" s="2">
        <v>96371</v>
      </c>
      <c r="H20" s="22">
        <f t="shared" si="0"/>
        <v>2087</v>
      </c>
      <c r="I20" s="23">
        <f t="shared" si="1"/>
        <v>2087</v>
      </c>
      <c r="J20" s="2">
        <v>1429</v>
      </c>
      <c r="K20" s="24">
        <f t="shared" si="2"/>
        <v>2982323</v>
      </c>
      <c r="L20" s="37">
        <f>I20*Info!$H$5</f>
        <v>1531.1577879320298</v>
      </c>
      <c r="M20" s="24">
        <f t="shared" si="3"/>
        <v>2188024.4789548707</v>
      </c>
    </row>
    <row r="21" spans="3:13" x14ac:dyDescent="0.3">
      <c r="C21" s="28">
        <v>43862</v>
      </c>
      <c r="D21" s="1">
        <v>6</v>
      </c>
      <c r="E21" s="1" t="s">
        <v>4</v>
      </c>
      <c r="F21" s="2">
        <v>52304</v>
      </c>
      <c r="G21" s="2">
        <v>54688</v>
      </c>
      <c r="H21" s="22">
        <f t="shared" si="0"/>
        <v>2384</v>
      </c>
      <c r="I21" s="23">
        <f t="shared" si="1"/>
        <v>2384</v>
      </c>
      <c r="J21" s="2">
        <v>1429</v>
      </c>
      <c r="K21" s="24">
        <f t="shared" si="2"/>
        <v>3406736</v>
      </c>
      <c r="L21" s="37">
        <f>I21*Info!$H$5</f>
        <v>1749.0561410780829</v>
      </c>
      <c r="M21" s="24">
        <f t="shared" si="3"/>
        <v>2499401.2256005802</v>
      </c>
    </row>
    <row r="22" spans="3:13" x14ac:dyDescent="0.3">
      <c r="C22" s="28">
        <v>43862</v>
      </c>
      <c r="D22" s="1">
        <v>15</v>
      </c>
      <c r="E22" s="1" t="s">
        <v>4</v>
      </c>
      <c r="F22" s="3">
        <v>53056</v>
      </c>
      <c r="G22" s="3">
        <v>54229</v>
      </c>
      <c r="H22" s="22">
        <f t="shared" si="0"/>
        <v>1173</v>
      </c>
      <c r="I22" s="23">
        <f t="shared" si="1"/>
        <v>1173</v>
      </c>
      <c r="J22" s="3">
        <v>1429</v>
      </c>
      <c r="K22" s="24">
        <f t="shared" si="2"/>
        <v>1676217</v>
      </c>
      <c r="L22" s="37">
        <f>I22*Info!$H$5</f>
        <v>860.58844525360371</v>
      </c>
      <c r="M22" s="24">
        <f t="shared" si="3"/>
        <v>1229780.8882673997</v>
      </c>
    </row>
    <row r="23" spans="3:13" x14ac:dyDescent="0.3">
      <c r="C23" s="28">
        <v>43862</v>
      </c>
      <c r="D23" s="1">
        <v>6</v>
      </c>
      <c r="E23" s="1" t="s">
        <v>5</v>
      </c>
      <c r="F23" s="2">
        <v>65867</v>
      </c>
      <c r="G23" s="2">
        <v>68647</v>
      </c>
      <c r="H23" s="22">
        <f t="shared" si="0"/>
        <v>2780</v>
      </c>
      <c r="I23" s="23">
        <f t="shared" si="1"/>
        <v>2780</v>
      </c>
      <c r="J23" s="2">
        <v>1429</v>
      </c>
      <c r="K23" s="24">
        <f t="shared" si="2"/>
        <v>3972620</v>
      </c>
      <c r="L23" s="37">
        <f>I23*Info!$H$5</f>
        <v>2039.5872786061536</v>
      </c>
      <c r="M23" s="24">
        <f t="shared" si="3"/>
        <v>2914570.2211281937</v>
      </c>
    </row>
    <row r="24" spans="3:13" x14ac:dyDescent="0.3">
      <c r="C24" s="28">
        <v>43862</v>
      </c>
      <c r="D24" s="1">
        <v>15</v>
      </c>
      <c r="E24" s="1" t="s">
        <v>5</v>
      </c>
      <c r="F24" s="2">
        <v>97959</v>
      </c>
      <c r="G24" s="2">
        <v>100402</v>
      </c>
      <c r="H24" s="22">
        <f t="shared" si="0"/>
        <v>2443</v>
      </c>
      <c r="I24" s="23">
        <f t="shared" si="1"/>
        <v>2443</v>
      </c>
      <c r="J24" s="2">
        <v>1429</v>
      </c>
      <c r="K24" s="24">
        <f t="shared" si="2"/>
        <v>3491047</v>
      </c>
      <c r="L24" s="37">
        <f>I24*Info!$H$5</f>
        <v>1792.3423459118105</v>
      </c>
      <c r="M24" s="24">
        <f t="shared" si="3"/>
        <v>2561257.212307977</v>
      </c>
    </row>
    <row r="25" spans="3:13" x14ac:dyDescent="0.3">
      <c r="C25" s="28">
        <v>43862</v>
      </c>
      <c r="D25" s="1">
        <v>6</v>
      </c>
      <c r="E25" s="1" t="s">
        <v>6</v>
      </c>
      <c r="F25" s="2">
        <v>90631</v>
      </c>
      <c r="G25" s="2">
        <v>93415</v>
      </c>
      <c r="H25" s="22">
        <f t="shared" si="0"/>
        <v>2784</v>
      </c>
      <c r="I25" s="23">
        <f t="shared" si="1"/>
        <v>2784</v>
      </c>
      <c r="J25" s="2">
        <v>1429</v>
      </c>
      <c r="K25" s="24">
        <f t="shared" si="2"/>
        <v>3978336</v>
      </c>
      <c r="L25" s="37">
        <f>I25*Info!$H$5</f>
        <v>2042.5219365609828</v>
      </c>
      <c r="M25" s="24">
        <f t="shared" si="3"/>
        <v>2918763.8473456446</v>
      </c>
    </row>
    <row r="26" spans="3:13" x14ac:dyDescent="0.3">
      <c r="C26" s="28">
        <v>43862</v>
      </c>
      <c r="D26" s="1">
        <v>15</v>
      </c>
      <c r="E26" s="1" t="s">
        <v>6</v>
      </c>
      <c r="F26" s="2">
        <v>112061</v>
      </c>
      <c r="G26" s="2">
        <v>115624</v>
      </c>
      <c r="H26" s="22">
        <f t="shared" si="0"/>
        <v>3563</v>
      </c>
      <c r="I26" s="23">
        <f t="shared" si="1"/>
        <v>3563</v>
      </c>
      <c r="J26" s="2">
        <v>1429</v>
      </c>
      <c r="K26" s="24">
        <f t="shared" si="2"/>
        <v>5091527</v>
      </c>
      <c r="L26" s="37">
        <f>I26*Info!$H$5</f>
        <v>2614.04657326393</v>
      </c>
      <c r="M26" s="24">
        <f t="shared" si="3"/>
        <v>3735472.5531941559</v>
      </c>
    </row>
    <row r="27" spans="3:13" x14ac:dyDescent="0.3">
      <c r="C27" s="28">
        <v>43862</v>
      </c>
      <c r="D27" s="1">
        <v>6</v>
      </c>
      <c r="E27" s="1" t="s">
        <v>7</v>
      </c>
      <c r="F27" s="2">
        <v>74221</v>
      </c>
      <c r="G27" s="2">
        <v>77164</v>
      </c>
      <c r="H27" s="22">
        <f t="shared" si="0"/>
        <v>2943</v>
      </c>
      <c r="I27" s="23">
        <f t="shared" si="1"/>
        <v>2943</v>
      </c>
      <c r="J27" s="2">
        <v>1429</v>
      </c>
      <c r="K27" s="24">
        <f t="shared" si="2"/>
        <v>4205547</v>
      </c>
      <c r="L27" s="37">
        <f>I27*Info!$H$5</f>
        <v>2159.1745902654352</v>
      </c>
      <c r="M27" s="24">
        <f t="shared" si="3"/>
        <v>3085460.4894893067</v>
      </c>
    </row>
    <row r="28" spans="3:13" x14ac:dyDescent="0.3">
      <c r="C28" s="28">
        <v>43862</v>
      </c>
      <c r="D28" s="1">
        <v>15</v>
      </c>
      <c r="E28" s="1" t="s">
        <v>7</v>
      </c>
      <c r="F28" s="2">
        <v>113463</v>
      </c>
      <c r="G28" s="2">
        <v>117227</v>
      </c>
      <c r="H28" s="22">
        <f t="shared" si="0"/>
        <v>3764</v>
      </c>
      <c r="I28" s="23">
        <f t="shared" si="1"/>
        <v>3764</v>
      </c>
      <c r="J28" s="2">
        <v>1429</v>
      </c>
      <c r="K28" s="24">
        <f t="shared" si="2"/>
        <v>5378756</v>
      </c>
      <c r="L28" s="37">
        <f>I28*Info!$H$5</f>
        <v>2761.5131354940872</v>
      </c>
      <c r="M28" s="24">
        <f t="shared" si="3"/>
        <v>3946202.2706210506</v>
      </c>
    </row>
    <row r="29" spans="3:13" x14ac:dyDescent="0.3">
      <c r="C29" s="28">
        <v>43862</v>
      </c>
      <c r="D29" s="1">
        <v>6</v>
      </c>
      <c r="E29" s="1" t="s">
        <v>8</v>
      </c>
      <c r="F29" s="2">
        <v>55991</v>
      </c>
      <c r="G29" s="2">
        <v>57995</v>
      </c>
      <c r="H29" s="22">
        <f t="shared" si="0"/>
        <v>2004</v>
      </c>
      <c r="I29" s="23">
        <f t="shared" si="1"/>
        <v>2004</v>
      </c>
      <c r="J29" s="2">
        <v>1429</v>
      </c>
      <c r="K29" s="24">
        <f t="shared" si="2"/>
        <v>2863716</v>
      </c>
      <c r="L29" s="37">
        <f>I29*Info!$H$5</f>
        <v>1470.2636353693281</v>
      </c>
      <c r="M29" s="24">
        <f t="shared" si="3"/>
        <v>2101006.7349427696</v>
      </c>
    </row>
    <row r="30" spans="3:13" x14ac:dyDescent="0.3">
      <c r="C30" s="28">
        <v>43862</v>
      </c>
      <c r="D30" s="1">
        <v>15</v>
      </c>
      <c r="E30" s="1" t="s">
        <v>8</v>
      </c>
      <c r="F30" s="2">
        <v>75593</v>
      </c>
      <c r="G30" s="2">
        <v>77610</v>
      </c>
      <c r="H30" s="22">
        <f t="shared" si="0"/>
        <v>2017</v>
      </c>
      <c r="I30" s="23">
        <f t="shared" si="1"/>
        <v>2017</v>
      </c>
      <c r="J30" s="2">
        <v>1429</v>
      </c>
      <c r="K30" s="24">
        <f t="shared" si="2"/>
        <v>2882293</v>
      </c>
      <c r="L30" s="37">
        <f>I30*Info!$H$5</f>
        <v>1479.8012737225224</v>
      </c>
      <c r="M30" s="24">
        <f t="shared" si="3"/>
        <v>2114636.0201494847</v>
      </c>
    </row>
    <row r="31" spans="3:13" x14ac:dyDescent="0.3">
      <c r="C31" s="28">
        <v>43862</v>
      </c>
      <c r="D31" s="1">
        <v>15</v>
      </c>
      <c r="E31" s="1" t="s">
        <v>9</v>
      </c>
      <c r="F31" s="2">
        <v>721</v>
      </c>
      <c r="G31" s="2">
        <v>798</v>
      </c>
      <c r="H31" s="22">
        <f t="shared" si="0"/>
        <v>77</v>
      </c>
      <c r="I31" s="23">
        <f t="shared" si="1"/>
        <v>871.47199999999998</v>
      </c>
      <c r="J31" s="2">
        <v>1429</v>
      </c>
      <c r="K31" s="24">
        <f t="shared" si="2"/>
        <v>1245333.4879999999</v>
      </c>
      <c r="L31" s="37">
        <f>I31*Info!$H$5</f>
        <v>639.36805930268417</v>
      </c>
      <c r="M31" s="24">
        <f t="shared" si="3"/>
        <v>913656.9567435357</v>
      </c>
    </row>
    <row r="32" spans="3:13" x14ac:dyDescent="0.3">
      <c r="C32" s="28">
        <v>43891</v>
      </c>
      <c r="D32" s="1">
        <v>6</v>
      </c>
      <c r="E32" s="1" t="s">
        <v>3</v>
      </c>
      <c r="F32" s="2">
        <v>79101</v>
      </c>
      <c r="G32" s="2">
        <v>81747</v>
      </c>
      <c r="H32" s="22">
        <f t="shared" si="0"/>
        <v>2646</v>
      </c>
      <c r="I32" s="23">
        <f t="shared" si="1"/>
        <v>2646</v>
      </c>
      <c r="J32" s="2">
        <v>1429</v>
      </c>
      <c r="K32" s="24">
        <f t="shared" si="2"/>
        <v>3781134</v>
      </c>
      <c r="L32" s="37">
        <f>I32*Info!$H$5</f>
        <v>1941.2762371193824</v>
      </c>
      <c r="M32" s="24">
        <f t="shared" si="3"/>
        <v>2774083.7428435972</v>
      </c>
    </row>
    <row r="33" spans="3:13" x14ac:dyDescent="0.3">
      <c r="C33" s="28">
        <v>43891</v>
      </c>
      <c r="D33" s="1">
        <v>15</v>
      </c>
      <c r="E33" s="1" t="s">
        <v>3</v>
      </c>
      <c r="F33" s="2">
        <v>96371</v>
      </c>
      <c r="G33" s="2">
        <v>98056</v>
      </c>
      <c r="H33" s="22">
        <f t="shared" si="0"/>
        <v>1685</v>
      </c>
      <c r="I33" s="23">
        <f t="shared" si="1"/>
        <v>1685</v>
      </c>
      <c r="J33" s="2">
        <v>1429</v>
      </c>
      <c r="K33" s="24">
        <f t="shared" si="2"/>
        <v>2407865</v>
      </c>
      <c r="L33" s="37">
        <f>I33*Info!$H$5</f>
        <v>1236.2246634717155</v>
      </c>
      <c r="M33" s="24">
        <f t="shared" si="3"/>
        <v>1766565.0441010816</v>
      </c>
    </row>
    <row r="34" spans="3:13" x14ac:dyDescent="0.3">
      <c r="C34" s="28">
        <v>43891</v>
      </c>
      <c r="D34" s="1">
        <v>6</v>
      </c>
      <c r="E34" s="1" t="s">
        <v>4</v>
      </c>
      <c r="F34" s="2">
        <v>54688</v>
      </c>
      <c r="G34" s="2">
        <v>56759</v>
      </c>
      <c r="H34" s="22">
        <f t="shared" si="0"/>
        <v>2071</v>
      </c>
      <c r="I34" s="23">
        <f t="shared" si="1"/>
        <v>2071</v>
      </c>
      <c r="J34" s="2">
        <v>1429</v>
      </c>
      <c r="K34" s="24">
        <f t="shared" si="2"/>
        <v>2959459</v>
      </c>
      <c r="L34" s="37">
        <f>I34*Info!$H$5</f>
        <v>1519.4191561127138</v>
      </c>
      <c r="M34" s="24">
        <f t="shared" si="3"/>
        <v>2171249.9740850679</v>
      </c>
    </row>
    <row r="35" spans="3:13" x14ac:dyDescent="0.3">
      <c r="C35" s="28">
        <v>43891</v>
      </c>
      <c r="D35" s="1">
        <v>15</v>
      </c>
      <c r="E35" s="1" t="s">
        <v>4</v>
      </c>
      <c r="F35" s="3">
        <v>54229</v>
      </c>
      <c r="G35" s="3">
        <v>54863</v>
      </c>
      <c r="H35" s="22">
        <f t="shared" si="0"/>
        <v>634</v>
      </c>
      <c r="I35" s="23">
        <f t="shared" si="1"/>
        <v>871.47199999999998</v>
      </c>
      <c r="J35" s="2">
        <v>1429</v>
      </c>
      <c r="K35" s="24">
        <f t="shared" si="2"/>
        <v>1245333.4879999999</v>
      </c>
      <c r="L35" s="37">
        <f>I35*Info!$H$5</f>
        <v>639.36805930268417</v>
      </c>
      <c r="M35" s="24">
        <f t="shared" si="3"/>
        <v>913656.9567435357</v>
      </c>
    </row>
    <row r="36" spans="3:13" x14ac:dyDescent="0.3">
      <c r="C36" s="28">
        <v>43891</v>
      </c>
      <c r="D36" s="1">
        <v>6</v>
      </c>
      <c r="E36" s="1" t="s">
        <v>5</v>
      </c>
      <c r="F36" s="2">
        <v>68647</v>
      </c>
      <c r="G36" s="2">
        <v>70980</v>
      </c>
      <c r="H36" s="22">
        <f t="shared" si="0"/>
        <v>2333</v>
      </c>
      <c r="I36" s="23">
        <f t="shared" si="1"/>
        <v>2333</v>
      </c>
      <c r="J36" s="2">
        <v>1429</v>
      </c>
      <c r="K36" s="24">
        <f t="shared" si="2"/>
        <v>3333857</v>
      </c>
      <c r="L36" s="37">
        <f>I36*Info!$H$5</f>
        <v>1711.6392521540131</v>
      </c>
      <c r="M36" s="24">
        <f t="shared" si="3"/>
        <v>2445932.4913280848</v>
      </c>
    </row>
    <row r="37" spans="3:13" x14ac:dyDescent="0.3">
      <c r="C37" s="28">
        <v>43891</v>
      </c>
      <c r="D37" s="1">
        <v>15</v>
      </c>
      <c r="E37" s="1" t="s">
        <v>5</v>
      </c>
      <c r="F37" s="2">
        <v>100402</v>
      </c>
      <c r="G37" s="2">
        <v>102476</v>
      </c>
      <c r="H37" s="22">
        <f t="shared" si="0"/>
        <v>2074</v>
      </c>
      <c r="I37" s="23">
        <f t="shared" si="1"/>
        <v>2074</v>
      </c>
      <c r="J37" s="2">
        <v>1429</v>
      </c>
      <c r="K37" s="24">
        <f t="shared" si="2"/>
        <v>2963746</v>
      </c>
      <c r="L37" s="37">
        <f>I37*Info!$H$5</f>
        <v>1521.6201495788355</v>
      </c>
      <c r="M37" s="24">
        <f t="shared" si="3"/>
        <v>2174395.1937481561</v>
      </c>
    </row>
    <row r="38" spans="3:13" x14ac:dyDescent="0.3">
      <c r="C38" s="28">
        <v>43891</v>
      </c>
      <c r="D38" s="1">
        <v>6</v>
      </c>
      <c r="E38" s="1" t="s">
        <v>6</v>
      </c>
      <c r="F38" s="2">
        <v>93415</v>
      </c>
      <c r="G38" s="2">
        <v>96893</v>
      </c>
      <c r="H38" s="22">
        <f t="shared" si="0"/>
        <v>3478</v>
      </c>
      <c r="I38" s="23">
        <f t="shared" si="1"/>
        <v>3478</v>
      </c>
      <c r="J38" s="2">
        <v>1429</v>
      </c>
      <c r="K38" s="24">
        <f t="shared" si="2"/>
        <v>4970062</v>
      </c>
      <c r="L38" s="37">
        <f>I38*Info!$H$5</f>
        <v>2551.6850917238139</v>
      </c>
      <c r="M38" s="24">
        <f t="shared" si="3"/>
        <v>3646357.9960733303</v>
      </c>
    </row>
    <row r="39" spans="3:13" x14ac:dyDescent="0.3">
      <c r="C39" s="28">
        <v>43891</v>
      </c>
      <c r="D39" s="1">
        <v>15</v>
      </c>
      <c r="E39" s="1" t="s">
        <v>6</v>
      </c>
      <c r="F39" s="2">
        <v>115624</v>
      </c>
      <c r="G39" s="2">
        <v>118754</v>
      </c>
      <c r="H39" s="22">
        <f t="shared" si="0"/>
        <v>3130</v>
      </c>
      <c r="I39" s="23">
        <f t="shared" si="1"/>
        <v>3130</v>
      </c>
      <c r="J39" s="2">
        <v>1429</v>
      </c>
      <c r="K39" s="24">
        <f t="shared" si="2"/>
        <v>4472770</v>
      </c>
      <c r="L39" s="37">
        <f>I39*Info!$H$5</f>
        <v>2296.3698496536908</v>
      </c>
      <c r="M39" s="24">
        <f t="shared" si="3"/>
        <v>3281512.515155124</v>
      </c>
    </row>
    <row r="40" spans="3:13" x14ac:dyDescent="0.3">
      <c r="C40" s="28">
        <v>43891</v>
      </c>
      <c r="D40" s="1">
        <v>6</v>
      </c>
      <c r="E40" s="1" t="s">
        <v>7</v>
      </c>
      <c r="F40" s="2">
        <v>77164</v>
      </c>
      <c r="G40" s="2">
        <v>79735</v>
      </c>
      <c r="H40" s="22">
        <f t="shared" si="0"/>
        <v>2571</v>
      </c>
      <c r="I40" s="23">
        <f t="shared" si="1"/>
        <v>2571</v>
      </c>
      <c r="J40" s="2">
        <v>1429</v>
      </c>
      <c r="K40" s="24">
        <f t="shared" si="2"/>
        <v>3673959</v>
      </c>
      <c r="L40" s="37">
        <f>I40*Info!$H$5</f>
        <v>1886.2514004663385</v>
      </c>
      <c r="M40" s="24">
        <f t="shared" si="3"/>
        <v>2695453.2512663975</v>
      </c>
    </row>
    <row r="41" spans="3:13" x14ac:dyDescent="0.3">
      <c r="C41" s="28">
        <v>43891</v>
      </c>
      <c r="D41" s="1">
        <v>15</v>
      </c>
      <c r="E41" s="1" t="s">
        <v>7</v>
      </c>
      <c r="F41" s="2">
        <v>117227</v>
      </c>
      <c r="G41" s="2">
        <v>120720</v>
      </c>
      <c r="H41" s="22">
        <f t="shared" si="0"/>
        <v>3493</v>
      </c>
      <c r="I41" s="23">
        <f t="shared" si="1"/>
        <v>3493</v>
      </c>
      <c r="J41" s="2">
        <v>1429</v>
      </c>
      <c r="K41" s="24">
        <f t="shared" si="2"/>
        <v>4991497</v>
      </c>
      <c r="L41" s="37">
        <f>I41*Info!$H$5</f>
        <v>2562.6900590544228</v>
      </c>
      <c r="M41" s="24">
        <f t="shared" si="3"/>
        <v>3662084.0943887704</v>
      </c>
    </row>
    <row r="42" spans="3:13" x14ac:dyDescent="0.3">
      <c r="C42" s="28">
        <v>43891</v>
      </c>
      <c r="D42" s="1">
        <v>6</v>
      </c>
      <c r="E42" s="1" t="s">
        <v>8</v>
      </c>
      <c r="F42" s="2">
        <v>57995</v>
      </c>
      <c r="G42" s="2">
        <v>59710</v>
      </c>
      <c r="H42" s="22">
        <f t="shared" si="0"/>
        <v>1715</v>
      </c>
      <c r="I42" s="23">
        <f t="shared" si="1"/>
        <v>1715</v>
      </c>
      <c r="J42" s="2">
        <v>1429</v>
      </c>
      <c r="K42" s="24">
        <f t="shared" si="2"/>
        <v>2450735</v>
      </c>
      <c r="L42" s="37">
        <f>I42*Info!$H$5</f>
        <v>1258.2345981329329</v>
      </c>
      <c r="M42" s="24">
        <f t="shared" si="3"/>
        <v>1798017.2407319611</v>
      </c>
    </row>
    <row r="43" spans="3:13" x14ac:dyDescent="0.3">
      <c r="C43" s="28">
        <v>43891</v>
      </c>
      <c r="D43" s="1">
        <v>15</v>
      </c>
      <c r="E43" s="1" t="s">
        <v>8</v>
      </c>
      <c r="F43" s="2">
        <v>77610</v>
      </c>
      <c r="G43" s="2">
        <v>79523</v>
      </c>
      <c r="H43" s="22">
        <f t="shared" si="0"/>
        <v>1913</v>
      </c>
      <c r="I43" s="23">
        <f t="shared" si="1"/>
        <v>1913</v>
      </c>
      <c r="J43" s="2">
        <v>1429</v>
      </c>
      <c r="K43" s="24">
        <f t="shared" si="2"/>
        <v>2733677</v>
      </c>
      <c r="L43" s="37">
        <f>I43*Info!$H$5</f>
        <v>1403.5001668969683</v>
      </c>
      <c r="M43" s="24">
        <f t="shared" si="3"/>
        <v>2005601.7384957676</v>
      </c>
    </row>
    <row r="44" spans="3:13" x14ac:dyDescent="0.3">
      <c r="C44" s="28">
        <v>43891</v>
      </c>
      <c r="D44" s="1">
        <v>15</v>
      </c>
      <c r="E44" s="1" t="s">
        <v>9</v>
      </c>
      <c r="F44" s="2">
        <v>798</v>
      </c>
      <c r="G44" s="2">
        <v>908</v>
      </c>
      <c r="H44" s="22">
        <f t="shared" si="0"/>
        <v>110</v>
      </c>
      <c r="I44" s="23">
        <f t="shared" si="1"/>
        <v>871.47199999999998</v>
      </c>
      <c r="J44" s="2">
        <v>1429</v>
      </c>
      <c r="K44" s="24">
        <f t="shared" si="2"/>
        <v>1245333.4879999999</v>
      </c>
      <c r="L44" s="37">
        <f>I44*Info!$H$5</f>
        <v>639.36805930268417</v>
      </c>
      <c r="M44" s="24">
        <f t="shared" si="3"/>
        <v>913656.9567435357</v>
      </c>
    </row>
    <row r="45" spans="3:13" x14ac:dyDescent="0.3">
      <c r="C45" s="28">
        <v>43922</v>
      </c>
      <c r="D45" s="1">
        <v>6</v>
      </c>
      <c r="E45" s="1" t="s">
        <v>3</v>
      </c>
      <c r="F45" s="2">
        <v>81747</v>
      </c>
      <c r="G45" s="2">
        <v>82995</v>
      </c>
      <c r="H45" s="22">
        <f t="shared" si="0"/>
        <v>1248</v>
      </c>
      <c r="I45" s="23">
        <f t="shared" si="1"/>
        <v>1248</v>
      </c>
      <c r="J45" s="2">
        <v>1429</v>
      </c>
      <c r="K45" s="24">
        <f t="shared" si="2"/>
        <v>1783392</v>
      </c>
      <c r="L45" s="37">
        <f>I45*Info!$H$5</f>
        <v>915.61328190664744</v>
      </c>
      <c r="M45" s="24">
        <f t="shared" si="3"/>
        <v>1308411.3798445992</v>
      </c>
    </row>
    <row r="46" spans="3:13" x14ac:dyDescent="0.3">
      <c r="C46" s="28">
        <v>43922</v>
      </c>
      <c r="D46" s="1">
        <v>15</v>
      </c>
      <c r="E46" s="1" t="s">
        <v>3</v>
      </c>
      <c r="F46" s="2">
        <v>98056</v>
      </c>
      <c r="G46" s="2">
        <v>99188</v>
      </c>
      <c r="H46" s="22">
        <f t="shared" si="0"/>
        <v>1132</v>
      </c>
      <c r="I46" s="23">
        <f t="shared" si="1"/>
        <v>1132</v>
      </c>
      <c r="J46" s="2">
        <v>1429</v>
      </c>
      <c r="K46" s="24">
        <f t="shared" si="2"/>
        <v>1617628</v>
      </c>
      <c r="L46" s="37">
        <f>I46*Info!$H$5</f>
        <v>830.50820121660649</v>
      </c>
      <c r="M46" s="24">
        <f t="shared" si="3"/>
        <v>1186796.2195385306</v>
      </c>
    </row>
    <row r="47" spans="3:13" x14ac:dyDescent="0.3">
      <c r="C47" s="28">
        <v>43922</v>
      </c>
      <c r="D47" s="1">
        <v>6</v>
      </c>
      <c r="E47" s="1" t="s">
        <v>4</v>
      </c>
      <c r="F47" s="2">
        <v>56759</v>
      </c>
      <c r="G47" s="2">
        <v>57855</v>
      </c>
      <c r="H47" s="22">
        <f t="shared" si="0"/>
        <v>1096</v>
      </c>
      <c r="I47" s="23">
        <f t="shared" si="1"/>
        <v>1096</v>
      </c>
      <c r="J47" s="2">
        <v>1429</v>
      </c>
      <c r="K47" s="24">
        <f t="shared" si="2"/>
        <v>1566184</v>
      </c>
      <c r="L47" s="37">
        <f>I47*Info!$H$5</f>
        <v>804.09627962314551</v>
      </c>
      <c r="M47" s="24">
        <f t="shared" si="3"/>
        <v>1149053.5835814748</v>
      </c>
    </row>
    <row r="48" spans="3:13" x14ac:dyDescent="0.3">
      <c r="C48" s="28">
        <v>43922</v>
      </c>
      <c r="D48" s="1">
        <v>15</v>
      </c>
      <c r="E48" s="1" t="s">
        <v>4</v>
      </c>
      <c r="F48" s="3">
        <v>54863</v>
      </c>
      <c r="G48" s="3">
        <v>54982</v>
      </c>
      <c r="H48" s="22">
        <f t="shared" si="0"/>
        <v>119</v>
      </c>
      <c r="I48" s="23">
        <f t="shared" si="1"/>
        <v>871.47199999999998</v>
      </c>
      <c r="J48" s="2">
        <v>1429</v>
      </c>
      <c r="K48" s="24">
        <f t="shared" si="2"/>
        <v>1245333.4879999999</v>
      </c>
      <c r="L48" s="37">
        <f>I48*Info!$H$5</f>
        <v>639.36805930268417</v>
      </c>
      <c r="M48" s="24">
        <f t="shared" si="3"/>
        <v>913656.9567435357</v>
      </c>
    </row>
    <row r="49" spans="3:13" x14ac:dyDescent="0.3">
      <c r="C49" s="28">
        <v>43922</v>
      </c>
      <c r="D49" s="1">
        <v>6</v>
      </c>
      <c r="E49" s="1" t="s">
        <v>5</v>
      </c>
      <c r="F49" s="2">
        <v>70980</v>
      </c>
      <c r="G49" s="2">
        <v>72488</v>
      </c>
      <c r="H49" s="22">
        <f t="shared" si="0"/>
        <v>1508</v>
      </c>
      <c r="I49" s="23">
        <f t="shared" si="1"/>
        <v>1508</v>
      </c>
      <c r="J49" s="2">
        <v>1429</v>
      </c>
      <c r="K49" s="24">
        <f t="shared" si="2"/>
        <v>2154932</v>
      </c>
      <c r="L49" s="37">
        <f>I49*Info!$H$5</f>
        <v>1106.3660489705323</v>
      </c>
      <c r="M49" s="24">
        <f t="shared" si="3"/>
        <v>1580997.0839788907</v>
      </c>
    </row>
    <row r="50" spans="3:13" x14ac:dyDescent="0.3">
      <c r="C50" s="28">
        <v>43922</v>
      </c>
      <c r="D50" s="1">
        <v>15</v>
      </c>
      <c r="E50" s="1" t="s">
        <v>5</v>
      </c>
      <c r="F50" s="2">
        <v>102476</v>
      </c>
      <c r="G50" s="2">
        <v>104346</v>
      </c>
      <c r="H50" s="22">
        <f t="shared" si="0"/>
        <v>1870</v>
      </c>
      <c r="I50" s="23">
        <f t="shared" si="1"/>
        <v>1870</v>
      </c>
      <c r="J50" s="2">
        <v>1429</v>
      </c>
      <c r="K50" s="24">
        <f t="shared" si="2"/>
        <v>2672230</v>
      </c>
      <c r="L50" s="37">
        <f>I50*Info!$H$5</f>
        <v>1371.9525938825566</v>
      </c>
      <c r="M50" s="24">
        <f t="shared" si="3"/>
        <v>1960520.2566581734</v>
      </c>
    </row>
    <row r="51" spans="3:13" x14ac:dyDescent="0.3">
      <c r="C51" s="28">
        <v>43922</v>
      </c>
      <c r="D51" s="1">
        <v>6</v>
      </c>
      <c r="E51" s="1" t="s">
        <v>6</v>
      </c>
      <c r="F51" s="2">
        <v>96893</v>
      </c>
      <c r="G51" s="2">
        <v>98392</v>
      </c>
      <c r="H51" s="22">
        <f t="shared" si="0"/>
        <v>1499</v>
      </c>
      <c r="I51" s="23">
        <f t="shared" si="1"/>
        <v>1499</v>
      </c>
      <c r="J51" s="2">
        <v>1429</v>
      </c>
      <c r="K51" s="24">
        <f t="shared" si="2"/>
        <v>2142071</v>
      </c>
      <c r="L51" s="37">
        <f>I51*Info!$H$5</f>
        <v>1099.763068572167</v>
      </c>
      <c r="M51" s="24">
        <f t="shared" si="3"/>
        <v>1571561.4249896265</v>
      </c>
    </row>
    <row r="52" spans="3:13" x14ac:dyDescent="0.3">
      <c r="C52" s="28">
        <v>43922</v>
      </c>
      <c r="D52" s="1">
        <v>15</v>
      </c>
      <c r="E52" s="1" t="s">
        <v>6</v>
      </c>
      <c r="F52" s="2">
        <v>118754</v>
      </c>
      <c r="G52" s="2">
        <v>121714</v>
      </c>
      <c r="H52" s="22">
        <f t="shared" si="0"/>
        <v>2960</v>
      </c>
      <c r="I52" s="23">
        <f t="shared" si="1"/>
        <v>2960</v>
      </c>
      <c r="J52" s="2">
        <v>1429</v>
      </c>
      <c r="K52" s="24">
        <f t="shared" si="2"/>
        <v>4229840</v>
      </c>
      <c r="L52" s="37">
        <f>I52*Info!$H$5</f>
        <v>2171.6468865734587</v>
      </c>
      <c r="M52" s="24">
        <f t="shared" si="3"/>
        <v>3103283.4009134723</v>
      </c>
    </row>
    <row r="53" spans="3:13" x14ac:dyDescent="0.3">
      <c r="C53" s="28">
        <v>43922</v>
      </c>
      <c r="D53" s="1">
        <v>6</v>
      </c>
      <c r="E53" s="1" t="s">
        <v>7</v>
      </c>
      <c r="F53" s="2">
        <v>79735</v>
      </c>
      <c r="G53" s="2">
        <v>81063</v>
      </c>
      <c r="H53" s="22">
        <f t="shared" si="0"/>
        <v>1328</v>
      </c>
      <c r="I53" s="23">
        <f t="shared" si="1"/>
        <v>1328</v>
      </c>
      <c r="J53" s="2">
        <v>1429</v>
      </c>
      <c r="K53" s="24">
        <f t="shared" si="2"/>
        <v>1897712</v>
      </c>
      <c r="L53" s="37">
        <f>I53*Info!$H$5</f>
        <v>974.30644100322741</v>
      </c>
      <c r="M53" s="24">
        <f t="shared" si="3"/>
        <v>1392283.904193612</v>
      </c>
    </row>
    <row r="54" spans="3:13" x14ac:dyDescent="0.3">
      <c r="C54" s="28">
        <v>43922</v>
      </c>
      <c r="D54" s="1">
        <v>15</v>
      </c>
      <c r="E54" s="1" t="s">
        <v>7</v>
      </c>
      <c r="F54" s="2">
        <v>120720</v>
      </c>
      <c r="G54" s="2">
        <v>125020</v>
      </c>
      <c r="H54" s="22">
        <f t="shared" si="0"/>
        <v>4300</v>
      </c>
      <c r="I54" s="23">
        <f t="shared" si="1"/>
        <v>4300</v>
      </c>
      <c r="J54" s="2">
        <v>1429</v>
      </c>
      <c r="K54" s="24">
        <f t="shared" si="2"/>
        <v>6144700</v>
      </c>
      <c r="L54" s="37">
        <f>I54*Info!$H$5</f>
        <v>3154.7573014411732</v>
      </c>
      <c r="M54" s="24">
        <f t="shared" si="3"/>
        <v>4508148.1837594369</v>
      </c>
    </row>
    <row r="55" spans="3:13" x14ac:dyDescent="0.3">
      <c r="C55" s="28">
        <v>43922</v>
      </c>
      <c r="D55" s="1">
        <v>6</v>
      </c>
      <c r="E55" s="1" t="s">
        <v>8</v>
      </c>
      <c r="F55" s="2">
        <v>59710</v>
      </c>
      <c r="G55" s="2">
        <v>60857</v>
      </c>
      <c r="H55" s="22">
        <f t="shared" si="0"/>
        <v>1147</v>
      </c>
      <c r="I55" s="23">
        <f t="shared" si="1"/>
        <v>1147</v>
      </c>
      <c r="J55" s="2">
        <v>1429</v>
      </c>
      <c r="K55" s="24">
        <f t="shared" si="2"/>
        <v>1639063</v>
      </c>
      <c r="L55" s="37">
        <f>I55*Info!$H$5</f>
        <v>841.51316854721517</v>
      </c>
      <c r="M55" s="24">
        <f t="shared" si="3"/>
        <v>1202522.3178539705</v>
      </c>
    </row>
    <row r="56" spans="3:13" x14ac:dyDescent="0.3">
      <c r="C56" s="28">
        <v>43922</v>
      </c>
      <c r="D56" s="1">
        <v>15</v>
      </c>
      <c r="E56" s="1" t="s">
        <v>8</v>
      </c>
      <c r="F56" s="2">
        <v>79523</v>
      </c>
      <c r="G56" s="2">
        <v>80434</v>
      </c>
      <c r="H56" s="22">
        <f t="shared" si="0"/>
        <v>911</v>
      </c>
      <c r="I56" s="23">
        <f t="shared" si="1"/>
        <v>911</v>
      </c>
      <c r="J56" s="2">
        <v>1429</v>
      </c>
      <c r="K56" s="24">
        <f t="shared" si="2"/>
        <v>1301819</v>
      </c>
      <c r="L56" s="37">
        <f>I56*Info!$H$5</f>
        <v>668.36834921230434</v>
      </c>
      <c r="M56" s="24">
        <f t="shared" si="3"/>
        <v>955098.37102438288</v>
      </c>
    </row>
    <row r="57" spans="3:13" x14ac:dyDescent="0.3">
      <c r="C57" s="28">
        <v>43922</v>
      </c>
      <c r="D57" s="1">
        <v>15</v>
      </c>
      <c r="E57" s="1" t="s">
        <v>9</v>
      </c>
      <c r="F57" s="2">
        <v>908</v>
      </c>
      <c r="G57" s="2">
        <v>1102</v>
      </c>
      <c r="H57" s="22">
        <f t="shared" si="0"/>
        <v>194</v>
      </c>
      <c r="I57" s="23">
        <f t="shared" si="1"/>
        <v>871.47199999999998</v>
      </c>
      <c r="J57" s="2">
        <v>1429</v>
      </c>
      <c r="K57" s="24">
        <f t="shared" si="2"/>
        <v>1245333.4879999999</v>
      </c>
      <c r="L57" s="37">
        <f>I57*Info!$H$5</f>
        <v>639.36805930268417</v>
      </c>
      <c r="M57" s="24">
        <f t="shared" si="3"/>
        <v>913656.9567435357</v>
      </c>
    </row>
    <row r="58" spans="3:13" x14ac:dyDescent="0.3">
      <c r="C58" s="28">
        <v>43952</v>
      </c>
      <c r="D58" s="1">
        <v>6</v>
      </c>
      <c r="E58" s="1" t="s">
        <v>3</v>
      </c>
      <c r="F58" s="2">
        <v>82995</v>
      </c>
      <c r="G58" s="2">
        <v>83370</v>
      </c>
      <c r="H58" s="22">
        <f t="shared" si="0"/>
        <v>375</v>
      </c>
      <c r="I58" s="23">
        <f t="shared" si="1"/>
        <v>871.47199999999998</v>
      </c>
      <c r="J58" s="2">
        <v>1429</v>
      </c>
      <c r="K58" s="24">
        <f t="shared" si="2"/>
        <v>1245333.4879999999</v>
      </c>
      <c r="L58" s="37">
        <f>I58*Info!$H$5</f>
        <v>639.36805930268417</v>
      </c>
      <c r="M58" s="24">
        <f t="shared" si="3"/>
        <v>913656.9567435357</v>
      </c>
    </row>
    <row r="59" spans="3:13" x14ac:dyDescent="0.3">
      <c r="C59" s="28">
        <v>43952</v>
      </c>
      <c r="D59" s="1">
        <v>15</v>
      </c>
      <c r="E59" s="1" t="s">
        <v>3</v>
      </c>
      <c r="F59" s="2">
        <v>99188</v>
      </c>
      <c r="G59" s="2">
        <v>100249</v>
      </c>
      <c r="H59" s="22">
        <f t="shared" si="0"/>
        <v>1061</v>
      </c>
      <c r="I59" s="23">
        <f t="shared" si="1"/>
        <v>1061</v>
      </c>
      <c r="J59" s="2">
        <v>1429</v>
      </c>
      <c r="K59" s="24">
        <f t="shared" si="2"/>
        <v>1516169</v>
      </c>
      <c r="L59" s="37">
        <f>I59*Info!$H$5</f>
        <v>778.41802251839181</v>
      </c>
      <c r="M59" s="24">
        <f t="shared" si="3"/>
        <v>1112359.3541787819</v>
      </c>
    </row>
    <row r="60" spans="3:13" x14ac:dyDescent="0.3">
      <c r="C60" s="28">
        <v>43952</v>
      </c>
      <c r="D60" s="1">
        <v>6</v>
      </c>
      <c r="E60" s="1" t="s">
        <v>4</v>
      </c>
      <c r="F60" s="2">
        <v>57855</v>
      </c>
      <c r="G60" s="2">
        <v>58613</v>
      </c>
      <c r="H60" s="22">
        <f t="shared" si="0"/>
        <v>758</v>
      </c>
      <c r="I60" s="23">
        <f t="shared" si="1"/>
        <v>871.47199999999998</v>
      </c>
      <c r="J60" s="2">
        <v>1429</v>
      </c>
      <c r="K60" s="24">
        <f t="shared" si="2"/>
        <v>1245333.4879999999</v>
      </c>
      <c r="L60" s="37">
        <f>I60*Info!$H$5</f>
        <v>639.36805930268417</v>
      </c>
      <c r="M60" s="24">
        <f t="shared" si="3"/>
        <v>913656.9567435357</v>
      </c>
    </row>
    <row r="61" spans="3:13" x14ac:dyDescent="0.3">
      <c r="C61" s="28">
        <v>43952</v>
      </c>
      <c r="D61" s="1">
        <v>15</v>
      </c>
      <c r="E61" s="1" t="s">
        <v>4</v>
      </c>
      <c r="F61" s="3">
        <v>54982</v>
      </c>
      <c r="G61" s="3">
        <v>55057</v>
      </c>
      <c r="H61" s="22">
        <f t="shared" si="0"/>
        <v>75</v>
      </c>
      <c r="I61" s="23">
        <f t="shared" si="1"/>
        <v>871.47199999999998</v>
      </c>
      <c r="J61" s="2">
        <v>1429</v>
      </c>
      <c r="K61" s="24">
        <f t="shared" si="2"/>
        <v>1245333.4879999999</v>
      </c>
      <c r="L61" s="37">
        <f>I61*Info!$H$5</f>
        <v>639.36805930268417</v>
      </c>
      <c r="M61" s="24">
        <f t="shared" si="3"/>
        <v>913656.9567435357</v>
      </c>
    </row>
    <row r="62" spans="3:13" x14ac:dyDescent="0.3">
      <c r="C62" s="28">
        <v>43952</v>
      </c>
      <c r="D62" s="1">
        <v>6</v>
      </c>
      <c r="E62" s="1" t="s">
        <v>5</v>
      </c>
      <c r="F62" s="2">
        <v>72488</v>
      </c>
      <c r="G62" s="2">
        <v>73384</v>
      </c>
      <c r="H62" s="22">
        <f t="shared" si="0"/>
        <v>896</v>
      </c>
      <c r="I62" s="23">
        <f t="shared" si="1"/>
        <v>896</v>
      </c>
      <c r="J62" s="2">
        <v>1429</v>
      </c>
      <c r="K62" s="24">
        <f t="shared" si="2"/>
        <v>1280384</v>
      </c>
      <c r="L62" s="37">
        <f>I62*Info!$H$5</f>
        <v>657.36338188169555</v>
      </c>
      <c r="M62" s="24">
        <f t="shared" si="3"/>
        <v>939372.27270894288</v>
      </c>
    </row>
    <row r="63" spans="3:13" x14ac:dyDescent="0.3">
      <c r="C63" s="28">
        <v>43952</v>
      </c>
      <c r="D63" s="1">
        <v>15</v>
      </c>
      <c r="E63" s="1" t="s">
        <v>5</v>
      </c>
      <c r="F63" s="2">
        <v>104346</v>
      </c>
      <c r="G63" s="2">
        <v>105800</v>
      </c>
      <c r="H63" s="22">
        <f t="shared" si="0"/>
        <v>1454</v>
      </c>
      <c r="I63" s="23">
        <f t="shared" si="1"/>
        <v>1454</v>
      </c>
      <c r="J63" s="2">
        <v>1429</v>
      </c>
      <c r="K63" s="24">
        <f t="shared" si="2"/>
        <v>2077766</v>
      </c>
      <c r="L63" s="37">
        <f>I63*Info!$H$5</f>
        <v>1066.7481665803409</v>
      </c>
      <c r="M63" s="24">
        <f t="shared" si="3"/>
        <v>1524383.1300433071</v>
      </c>
    </row>
    <row r="64" spans="3:13" x14ac:dyDescent="0.3">
      <c r="C64" s="28">
        <v>43952</v>
      </c>
      <c r="D64" s="1">
        <v>6</v>
      </c>
      <c r="E64" s="1" t="s">
        <v>6</v>
      </c>
      <c r="F64" s="2">
        <v>98392</v>
      </c>
      <c r="G64" s="2">
        <v>99404</v>
      </c>
      <c r="H64" s="22">
        <f t="shared" si="0"/>
        <v>1012</v>
      </c>
      <c r="I64" s="23">
        <f t="shared" si="1"/>
        <v>1012</v>
      </c>
      <c r="J64" s="2">
        <v>1429</v>
      </c>
      <c r="K64" s="24">
        <f t="shared" si="2"/>
        <v>1446148</v>
      </c>
      <c r="L64" s="37">
        <f>I64*Info!$H$5</f>
        <v>742.4684625717365</v>
      </c>
      <c r="M64" s="24">
        <f t="shared" si="3"/>
        <v>1060987.4330150115</v>
      </c>
    </row>
    <row r="65" spans="3:13" x14ac:dyDescent="0.3">
      <c r="C65" s="28">
        <v>43952</v>
      </c>
      <c r="D65" s="1">
        <v>15</v>
      </c>
      <c r="E65" s="1" t="s">
        <v>6</v>
      </c>
      <c r="F65" s="2">
        <v>121714</v>
      </c>
      <c r="G65" s="2">
        <v>123939</v>
      </c>
      <c r="H65" s="22">
        <f t="shared" si="0"/>
        <v>2225</v>
      </c>
      <c r="I65" s="23">
        <f t="shared" si="1"/>
        <v>2225</v>
      </c>
      <c r="J65" s="2">
        <v>1429</v>
      </c>
      <c r="K65" s="24">
        <f t="shared" si="2"/>
        <v>3179525</v>
      </c>
      <c r="L65" s="37">
        <f>I65*Info!$H$5</f>
        <v>1632.4034873736302</v>
      </c>
      <c r="M65" s="24">
        <f t="shared" si="3"/>
        <v>2332704.5834569177</v>
      </c>
    </row>
    <row r="66" spans="3:13" x14ac:dyDescent="0.3">
      <c r="C66" s="28">
        <v>43952</v>
      </c>
      <c r="D66" s="1">
        <v>6</v>
      </c>
      <c r="E66" s="1" t="s">
        <v>7</v>
      </c>
      <c r="F66" s="2">
        <v>81063</v>
      </c>
      <c r="G66" s="2">
        <v>81848</v>
      </c>
      <c r="H66" s="22">
        <f t="shared" si="0"/>
        <v>785</v>
      </c>
      <c r="I66" s="23">
        <f t="shared" si="1"/>
        <v>871.47199999999998</v>
      </c>
      <c r="J66" s="2">
        <v>1429</v>
      </c>
      <c r="K66" s="24">
        <f t="shared" si="2"/>
        <v>1245333.4879999999</v>
      </c>
      <c r="L66" s="37">
        <f>I66*Info!$H$5</f>
        <v>639.36805930268417</v>
      </c>
      <c r="M66" s="24">
        <f t="shared" si="3"/>
        <v>913656.9567435357</v>
      </c>
    </row>
    <row r="67" spans="3:13" x14ac:dyDescent="0.3">
      <c r="C67" s="28">
        <v>43952</v>
      </c>
      <c r="D67" s="1">
        <v>15</v>
      </c>
      <c r="E67" s="1" t="s">
        <v>7</v>
      </c>
      <c r="F67" s="2">
        <v>125020</v>
      </c>
      <c r="G67" s="2">
        <v>128866</v>
      </c>
      <c r="H67" s="22">
        <f t="shared" si="0"/>
        <v>3846</v>
      </c>
      <c r="I67" s="23">
        <f t="shared" si="1"/>
        <v>3846</v>
      </c>
      <c r="J67" s="2">
        <v>1429</v>
      </c>
      <c r="K67" s="24">
        <f t="shared" si="2"/>
        <v>5495934</v>
      </c>
      <c r="L67" s="37">
        <f>I67*Info!$H$5</f>
        <v>2821.6736235680819</v>
      </c>
      <c r="M67" s="24">
        <f t="shared" si="3"/>
        <v>4032171.608078789</v>
      </c>
    </row>
    <row r="68" spans="3:13" x14ac:dyDescent="0.3">
      <c r="C68" s="28">
        <v>43952</v>
      </c>
      <c r="D68" s="1">
        <v>6</v>
      </c>
      <c r="E68" s="1" t="s">
        <v>8</v>
      </c>
      <c r="F68" s="2">
        <v>60857</v>
      </c>
      <c r="G68" s="2">
        <v>61395</v>
      </c>
      <c r="H68" s="22">
        <f t="shared" si="0"/>
        <v>538</v>
      </c>
      <c r="I68" s="23">
        <f t="shared" si="1"/>
        <v>871.47199999999998</v>
      </c>
      <c r="J68" s="2">
        <v>1429</v>
      </c>
      <c r="K68" s="24">
        <f t="shared" si="2"/>
        <v>1245333.4879999999</v>
      </c>
      <c r="L68" s="37">
        <f>I68*Info!$H$5</f>
        <v>639.36805930268417</v>
      </c>
      <c r="M68" s="24">
        <f t="shared" si="3"/>
        <v>913656.9567435357</v>
      </c>
    </row>
    <row r="69" spans="3:13" x14ac:dyDescent="0.3">
      <c r="C69" s="28">
        <v>43952</v>
      </c>
      <c r="D69" s="1">
        <v>15</v>
      </c>
      <c r="E69" s="1" t="s">
        <v>8</v>
      </c>
      <c r="F69" s="2">
        <v>80434</v>
      </c>
      <c r="G69" s="2">
        <v>80949</v>
      </c>
      <c r="H69" s="22">
        <f t="shared" si="0"/>
        <v>515</v>
      </c>
      <c r="I69" s="23">
        <f t="shared" si="1"/>
        <v>871.47199999999998</v>
      </c>
      <c r="J69" s="2">
        <v>1429</v>
      </c>
      <c r="K69" s="24">
        <f t="shared" si="2"/>
        <v>1245333.4879999999</v>
      </c>
      <c r="L69" s="37">
        <f>I69*Info!$H$5</f>
        <v>639.36805930268417</v>
      </c>
      <c r="M69" s="24">
        <f t="shared" si="3"/>
        <v>913656.9567435357</v>
      </c>
    </row>
    <row r="70" spans="3:13" x14ac:dyDescent="0.3">
      <c r="C70" s="28">
        <v>43952</v>
      </c>
      <c r="D70" s="1">
        <v>15</v>
      </c>
      <c r="E70" s="1" t="s">
        <v>9</v>
      </c>
      <c r="F70" s="2">
        <v>1102</v>
      </c>
      <c r="G70" s="2">
        <v>1202</v>
      </c>
      <c r="H70" s="22">
        <f t="shared" ref="H70:H133" si="4">G70-F70</f>
        <v>100</v>
      </c>
      <c r="I70" s="23">
        <f t="shared" ref="I70:I133" si="5">IF(H70&lt;=871472/1000,871472/1000,H70)</f>
        <v>871.47199999999998</v>
      </c>
      <c r="J70" s="2">
        <v>1429</v>
      </c>
      <c r="K70" s="24">
        <f t="shared" ref="K70:K133" si="6">I70*J70</f>
        <v>1245333.4879999999</v>
      </c>
      <c r="L70" s="37">
        <f>I70*Info!$H$5</f>
        <v>639.36805930268417</v>
      </c>
      <c r="M70" s="24">
        <f t="shared" ref="M70:M133" si="7">L70*J70</f>
        <v>913656.9567435357</v>
      </c>
    </row>
    <row r="71" spans="3:13" x14ac:dyDescent="0.3">
      <c r="C71" s="28">
        <v>43983</v>
      </c>
      <c r="D71" s="1">
        <v>6</v>
      </c>
      <c r="E71" s="1" t="s">
        <v>3</v>
      </c>
      <c r="F71" s="2">
        <v>83370</v>
      </c>
      <c r="G71" s="2">
        <v>84379</v>
      </c>
      <c r="H71" s="22">
        <f t="shared" si="4"/>
        <v>1009</v>
      </c>
      <c r="I71" s="23">
        <f t="shared" si="5"/>
        <v>1009</v>
      </c>
      <c r="J71" s="2">
        <v>1429</v>
      </c>
      <c r="K71" s="24">
        <f t="shared" si="6"/>
        <v>1441861</v>
      </c>
      <c r="L71" s="37">
        <f>I71*Info!$H$5</f>
        <v>740.26746910561474</v>
      </c>
      <c r="M71" s="24">
        <f t="shared" si="7"/>
        <v>1057842.2133519235</v>
      </c>
    </row>
    <row r="72" spans="3:13" x14ac:dyDescent="0.3">
      <c r="C72" s="28">
        <v>43983</v>
      </c>
      <c r="D72" s="1">
        <v>15</v>
      </c>
      <c r="E72" s="1" t="s">
        <v>3</v>
      </c>
      <c r="F72" s="2">
        <v>100249</v>
      </c>
      <c r="G72" s="2">
        <v>101776</v>
      </c>
      <c r="H72" s="22">
        <f t="shared" si="4"/>
        <v>1527</v>
      </c>
      <c r="I72" s="23">
        <f t="shared" si="5"/>
        <v>1527</v>
      </c>
      <c r="J72" s="2">
        <v>1429</v>
      </c>
      <c r="K72" s="24">
        <f t="shared" si="6"/>
        <v>2182083</v>
      </c>
      <c r="L72" s="37">
        <f>I72*Info!$H$5</f>
        <v>1120.30567425597</v>
      </c>
      <c r="M72" s="24">
        <f t="shared" si="7"/>
        <v>1600916.808511781</v>
      </c>
    </row>
    <row r="73" spans="3:13" x14ac:dyDescent="0.3">
      <c r="C73" s="28">
        <v>43983</v>
      </c>
      <c r="D73" s="1">
        <v>6</v>
      </c>
      <c r="E73" s="1" t="s">
        <v>4</v>
      </c>
      <c r="F73" s="2">
        <v>83370</v>
      </c>
      <c r="G73" s="2">
        <v>84379</v>
      </c>
      <c r="H73" s="22">
        <f t="shared" si="4"/>
        <v>1009</v>
      </c>
      <c r="I73" s="23">
        <f t="shared" si="5"/>
        <v>1009</v>
      </c>
      <c r="J73" s="2">
        <v>1429</v>
      </c>
      <c r="K73" s="24">
        <f t="shared" si="6"/>
        <v>1441861</v>
      </c>
      <c r="L73" s="37">
        <f>I73*Info!$H$5</f>
        <v>740.26746910561474</v>
      </c>
      <c r="M73" s="24">
        <f t="shared" si="7"/>
        <v>1057842.2133519235</v>
      </c>
    </row>
    <row r="74" spans="3:13" x14ac:dyDescent="0.3">
      <c r="C74" s="28">
        <v>43983</v>
      </c>
      <c r="D74" s="1">
        <v>15</v>
      </c>
      <c r="E74" s="1" t="s">
        <v>4</v>
      </c>
      <c r="F74" s="3">
        <v>55057</v>
      </c>
      <c r="G74" s="3">
        <v>55537</v>
      </c>
      <c r="H74" s="22">
        <f t="shared" si="4"/>
        <v>480</v>
      </c>
      <c r="I74" s="23">
        <f t="shared" si="5"/>
        <v>871.47199999999998</v>
      </c>
      <c r="J74" s="2">
        <v>1429</v>
      </c>
      <c r="K74" s="24">
        <f t="shared" si="6"/>
        <v>1245333.4879999999</v>
      </c>
      <c r="L74" s="37">
        <f>I74*Info!$H$5</f>
        <v>639.36805930268417</v>
      </c>
      <c r="M74" s="24">
        <f t="shared" si="7"/>
        <v>913656.9567435357</v>
      </c>
    </row>
    <row r="75" spans="3:13" x14ac:dyDescent="0.3">
      <c r="C75" s="28">
        <v>43983</v>
      </c>
      <c r="D75" s="1">
        <v>6</v>
      </c>
      <c r="E75" s="1" t="s">
        <v>5</v>
      </c>
      <c r="F75" s="2">
        <v>73384</v>
      </c>
      <c r="G75" s="2">
        <v>74938</v>
      </c>
      <c r="H75" s="22">
        <f t="shared" si="4"/>
        <v>1554</v>
      </c>
      <c r="I75" s="23">
        <f t="shared" si="5"/>
        <v>1554</v>
      </c>
      <c r="J75" s="2">
        <v>1429</v>
      </c>
      <c r="K75" s="24">
        <f t="shared" si="6"/>
        <v>2220666</v>
      </c>
      <c r="L75" s="37">
        <f>I75*Info!$H$5</f>
        <v>1140.1146154510657</v>
      </c>
      <c r="M75" s="24">
        <f t="shared" si="7"/>
        <v>1629223.7854795728</v>
      </c>
    </row>
    <row r="76" spans="3:13" x14ac:dyDescent="0.3">
      <c r="C76" s="28">
        <v>43983</v>
      </c>
      <c r="D76" s="1">
        <v>15</v>
      </c>
      <c r="E76" s="1" t="s">
        <v>5</v>
      </c>
      <c r="F76" s="2">
        <v>105800</v>
      </c>
      <c r="G76" s="2">
        <v>107488</v>
      </c>
      <c r="H76" s="22">
        <f t="shared" si="4"/>
        <v>1688</v>
      </c>
      <c r="I76" s="23">
        <f t="shared" si="5"/>
        <v>1688</v>
      </c>
      <c r="J76" s="2">
        <v>1429</v>
      </c>
      <c r="K76" s="24">
        <f t="shared" si="6"/>
        <v>2412152</v>
      </c>
      <c r="L76" s="37">
        <f>I76*Info!$H$5</f>
        <v>1238.4256569378372</v>
      </c>
      <c r="M76" s="24">
        <f t="shared" si="7"/>
        <v>1769710.2637641693</v>
      </c>
    </row>
    <row r="77" spans="3:13" x14ac:dyDescent="0.3">
      <c r="C77" s="28">
        <v>43983</v>
      </c>
      <c r="D77" s="1">
        <v>6</v>
      </c>
      <c r="E77" s="1" t="s">
        <v>6</v>
      </c>
      <c r="F77" s="2">
        <v>99404</v>
      </c>
      <c r="G77" s="2">
        <v>101498</v>
      </c>
      <c r="H77" s="22">
        <f t="shared" si="4"/>
        <v>2094</v>
      </c>
      <c r="I77" s="23">
        <f t="shared" si="5"/>
        <v>2094</v>
      </c>
      <c r="J77" s="2">
        <v>1429</v>
      </c>
      <c r="K77" s="24">
        <f t="shared" si="6"/>
        <v>2992326</v>
      </c>
      <c r="L77" s="37">
        <f>I77*Info!$H$5</f>
        <v>1536.2934393529806</v>
      </c>
      <c r="M77" s="24">
        <f t="shared" si="7"/>
        <v>2195363.3248354094</v>
      </c>
    </row>
    <row r="78" spans="3:13" x14ac:dyDescent="0.3">
      <c r="C78" s="28">
        <v>43983</v>
      </c>
      <c r="D78" s="1">
        <v>15</v>
      </c>
      <c r="E78" s="1" t="s">
        <v>6</v>
      </c>
      <c r="F78" s="2">
        <v>123939</v>
      </c>
      <c r="G78" s="2">
        <v>126954</v>
      </c>
      <c r="H78" s="22">
        <f t="shared" si="4"/>
        <v>3015</v>
      </c>
      <c r="I78" s="23">
        <f t="shared" si="5"/>
        <v>3015</v>
      </c>
      <c r="J78" s="2">
        <v>1429</v>
      </c>
      <c r="K78" s="24">
        <f t="shared" si="6"/>
        <v>4308435</v>
      </c>
      <c r="L78" s="37">
        <f>I78*Info!$H$5</f>
        <v>2211.9984334523574</v>
      </c>
      <c r="M78" s="24">
        <f t="shared" si="7"/>
        <v>3160945.7614034186</v>
      </c>
    </row>
    <row r="79" spans="3:13" x14ac:dyDescent="0.3">
      <c r="C79" s="28">
        <v>43983</v>
      </c>
      <c r="D79" s="1">
        <v>6</v>
      </c>
      <c r="E79" s="1" t="s">
        <v>7</v>
      </c>
      <c r="F79" s="2">
        <v>81848</v>
      </c>
      <c r="G79" s="2">
        <v>82738</v>
      </c>
      <c r="H79" s="22">
        <f t="shared" si="4"/>
        <v>890</v>
      </c>
      <c r="I79" s="23">
        <f t="shared" si="5"/>
        <v>890</v>
      </c>
      <c r="J79" s="2">
        <v>1429</v>
      </c>
      <c r="K79" s="24">
        <f t="shared" si="6"/>
        <v>1271810</v>
      </c>
      <c r="L79" s="37">
        <f>I79*Info!$H$5</f>
        <v>652.96139494945214</v>
      </c>
      <c r="M79" s="24">
        <f t="shared" si="7"/>
        <v>933081.83338276716</v>
      </c>
    </row>
    <row r="80" spans="3:13" x14ac:dyDescent="0.3">
      <c r="C80" s="28">
        <v>43983</v>
      </c>
      <c r="D80" s="1">
        <v>15</v>
      </c>
      <c r="E80" s="1" t="s">
        <v>7</v>
      </c>
      <c r="F80" s="2">
        <v>128866</v>
      </c>
      <c r="G80" s="2">
        <v>132797</v>
      </c>
      <c r="H80" s="22">
        <f t="shared" si="4"/>
        <v>3931</v>
      </c>
      <c r="I80" s="23">
        <f t="shared" si="5"/>
        <v>3931</v>
      </c>
      <c r="J80" s="2">
        <v>1429</v>
      </c>
      <c r="K80" s="24">
        <f t="shared" si="6"/>
        <v>5617399</v>
      </c>
      <c r="L80" s="37">
        <f>I80*Info!$H$5</f>
        <v>2884.035105108198</v>
      </c>
      <c r="M80" s="24">
        <f t="shared" si="7"/>
        <v>4121286.1651996151</v>
      </c>
    </row>
    <row r="81" spans="3:13" x14ac:dyDescent="0.3">
      <c r="C81" s="28">
        <v>43983</v>
      </c>
      <c r="D81" s="1">
        <v>6</v>
      </c>
      <c r="E81" s="1" t="s">
        <v>8</v>
      </c>
      <c r="F81" s="2">
        <v>61395</v>
      </c>
      <c r="G81" s="2">
        <v>62368</v>
      </c>
      <c r="H81" s="22">
        <f t="shared" si="4"/>
        <v>973</v>
      </c>
      <c r="I81" s="23">
        <f t="shared" si="5"/>
        <v>973</v>
      </c>
      <c r="J81" s="2">
        <v>1429</v>
      </c>
      <c r="K81" s="24">
        <f t="shared" si="6"/>
        <v>1390417</v>
      </c>
      <c r="L81" s="37">
        <f>I81*Info!$H$5</f>
        <v>713.85554751215375</v>
      </c>
      <c r="M81" s="24">
        <f t="shared" si="7"/>
        <v>1020099.5773948677</v>
      </c>
    </row>
    <row r="82" spans="3:13" x14ac:dyDescent="0.3">
      <c r="C82" s="28">
        <v>43983</v>
      </c>
      <c r="D82" s="1">
        <v>15</v>
      </c>
      <c r="E82" s="1" t="s">
        <v>8</v>
      </c>
      <c r="F82" s="2">
        <v>80949</v>
      </c>
      <c r="G82" s="2">
        <v>82698</v>
      </c>
      <c r="H82" s="22">
        <f t="shared" si="4"/>
        <v>1749</v>
      </c>
      <c r="I82" s="23">
        <f t="shared" si="5"/>
        <v>1749</v>
      </c>
      <c r="J82" s="2">
        <v>1429</v>
      </c>
      <c r="K82" s="24">
        <f t="shared" si="6"/>
        <v>2499321</v>
      </c>
      <c r="L82" s="37">
        <f>I82*Info!$H$5</f>
        <v>1283.1791907489794</v>
      </c>
      <c r="M82" s="24">
        <f t="shared" si="7"/>
        <v>1833663.0635802916</v>
      </c>
    </row>
    <row r="83" spans="3:13" x14ac:dyDescent="0.3">
      <c r="C83" s="28">
        <v>43983</v>
      </c>
      <c r="D83" s="1">
        <v>15</v>
      </c>
      <c r="E83" s="1" t="s">
        <v>9</v>
      </c>
      <c r="F83" s="2">
        <v>1202</v>
      </c>
      <c r="G83" s="2">
        <v>1398</v>
      </c>
      <c r="H83" s="22">
        <f t="shared" si="4"/>
        <v>196</v>
      </c>
      <c r="I83" s="23">
        <f t="shared" si="5"/>
        <v>871.47199999999998</v>
      </c>
      <c r="J83" s="2">
        <v>1429</v>
      </c>
      <c r="K83" s="24">
        <f t="shared" si="6"/>
        <v>1245333.4879999999</v>
      </c>
      <c r="L83" s="37">
        <f>I83*Info!$H$5</f>
        <v>639.36805930268417</v>
      </c>
      <c r="M83" s="24">
        <f t="shared" si="7"/>
        <v>913656.9567435357</v>
      </c>
    </row>
    <row r="84" spans="3:13" x14ac:dyDescent="0.3">
      <c r="C84" s="28">
        <v>44013</v>
      </c>
      <c r="D84" s="1">
        <v>6</v>
      </c>
      <c r="E84" s="1" t="s">
        <v>3</v>
      </c>
      <c r="F84" s="2">
        <v>84379</v>
      </c>
      <c r="G84" s="2">
        <v>86361</v>
      </c>
      <c r="H84" s="22">
        <f t="shared" si="4"/>
        <v>1982</v>
      </c>
      <c r="I84" s="23">
        <f t="shared" si="5"/>
        <v>1982</v>
      </c>
      <c r="J84" s="2">
        <v>1429</v>
      </c>
      <c r="K84" s="24">
        <f t="shared" si="6"/>
        <v>2832278</v>
      </c>
      <c r="L84" s="37">
        <f>I84*Info!$H$5</f>
        <v>1454.1230166177686</v>
      </c>
      <c r="M84" s="24">
        <f t="shared" si="7"/>
        <v>2077941.7907467913</v>
      </c>
    </row>
    <row r="85" spans="3:13" x14ac:dyDescent="0.3">
      <c r="C85" s="28">
        <v>44013</v>
      </c>
      <c r="D85" s="1">
        <v>15</v>
      </c>
      <c r="E85" s="1" t="s">
        <v>3</v>
      </c>
      <c r="F85" s="2">
        <v>101776</v>
      </c>
      <c r="G85" s="2">
        <v>103596</v>
      </c>
      <c r="H85" s="22">
        <f t="shared" si="4"/>
        <v>1820</v>
      </c>
      <c r="I85" s="23">
        <f t="shared" si="5"/>
        <v>1820</v>
      </c>
      <c r="J85" s="2">
        <v>1429</v>
      </c>
      <c r="K85" s="24">
        <f t="shared" si="6"/>
        <v>2600780</v>
      </c>
      <c r="L85" s="37">
        <f>I85*Info!$H$5</f>
        <v>1335.2693694471941</v>
      </c>
      <c r="M85" s="24">
        <f t="shared" si="7"/>
        <v>1908099.9289400403</v>
      </c>
    </row>
    <row r="86" spans="3:13" x14ac:dyDescent="0.3">
      <c r="C86" s="28">
        <v>44013</v>
      </c>
      <c r="D86" s="1">
        <v>6</v>
      </c>
      <c r="E86" s="1" t="s">
        <v>4</v>
      </c>
      <c r="F86" s="2">
        <v>59936</v>
      </c>
      <c r="G86" s="2">
        <v>61336</v>
      </c>
      <c r="H86" s="22">
        <f t="shared" si="4"/>
        <v>1400</v>
      </c>
      <c r="I86" s="23">
        <f t="shared" si="5"/>
        <v>1400</v>
      </c>
      <c r="J86" s="2">
        <v>1429</v>
      </c>
      <c r="K86" s="24">
        <f t="shared" si="6"/>
        <v>2000600</v>
      </c>
      <c r="L86" s="37">
        <f>I86*Info!$H$5</f>
        <v>1027.1302841901493</v>
      </c>
      <c r="M86" s="24">
        <f t="shared" si="7"/>
        <v>1467769.1761077233</v>
      </c>
    </row>
    <row r="87" spans="3:13" x14ac:dyDescent="0.3">
      <c r="C87" s="28">
        <v>44013</v>
      </c>
      <c r="D87" s="1">
        <v>15</v>
      </c>
      <c r="E87" s="1" t="s">
        <v>4</v>
      </c>
      <c r="F87" s="3">
        <v>55537</v>
      </c>
      <c r="G87" s="3">
        <v>55883</v>
      </c>
      <c r="H87" s="22">
        <f t="shared" si="4"/>
        <v>346</v>
      </c>
      <c r="I87" s="23">
        <f t="shared" si="5"/>
        <v>871.47199999999998</v>
      </c>
      <c r="J87" s="2">
        <v>1429</v>
      </c>
      <c r="K87" s="24">
        <f t="shared" si="6"/>
        <v>1245333.4879999999</v>
      </c>
      <c r="L87" s="37">
        <f>I87*Info!$H$5</f>
        <v>639.36805930268417</v>
      </c>
      <c r="M87" s="24">
        <f t="shared" si="7"/>
        <v>913656.9567435357</v>
      </c>
    </row>
    <row r="88" spans="3:13" x14ac:dyDescent="0.3">
      <c r="C88" s="28">
        <v>44013</v>
      </c>
      <c r="D88" s="1">
        <v>6</v>
      </c>
      <c r="E88" s="1" t="s">
        <v>5</v>
      </c>
      <c r="F88" s="2">
        <v>74938</v>
      </c>
      <c r="G88" s="2">
        <v>76609</v>
      </c>
      <c r="H88" s="22">
        <f t="shared" si="4"/>
        <v>1671</v>
      </c>
      <c r="I88" s="23">
        <f t="shared" si="5"/>
        <v>1671</v>
      </c>
      <c r="J88" s="2">
        <v>1429</v>
      </c>
      <c r="K88" s="24">
        <f t="shared" si="6"/>
        <v>2387859</v>
      </c>
      <c r="L88" s="37">
        <f>I88*Info!$H$5</f>
        <v>1225.9533606298139</v>
      </c>
      <c r="M88" s="24">
        <f t="shared" si="7"/>
        <v>1751887.3523400042</v>
      </c>
    </row>
    <row r="89" spans="3:13" x14ac:dyDescent="0.3">
      <c r="C89" s="28">
        <v>44013</v>
      </c>
      <c r="D89" s="1">
        <v>15</v>
      </c>
      <c r="E89" s="1" t="s">
        <v>5</v>
      </c>
      <c r="F89" s="2">
        <v>107488</v>
      </c>
      <c r="G89" s="2">
        <v>109403</v>
      </c>
      <c r="H89" s="22">
        <f t="shared" si="4"/>
        <v>1915</v>
      </c>
      <c r="I89" s="23">
        <f t="shared" si="5"/>
        <v>1915</v>
      </c>
      <c r="J89" s="2">
        <v>1429</v>
      </c>
      <c r="K89" s="24">
        <f t="shared" si="6"/>
        <v>2736535</v>
      </c>
      <c r="L89" s="37">
        <f>I89*Info!$H$5</f>
        <v>1404.9674958743828</v>
      </c>
      <c r="M89" s="24">
        <f t="shared" si="7"/>
        <v>2007698.5516044931</v>
      </c>
    </row>
    <row r="90" spans="3:13" x14ac:dyDescent="0.3">
      <c r="C90" s="28">
        <v>44013</v>
      </c>
      <c r="D90" s="1">
        <v>6</v>
      </c>
      <c r="E90" s="1" t="s">
        <v>6</v>
      </c>
      <c r="F90" s="2">
        <v>101498</v>
      </c>
      <c r="G90" s="2">
        <v>104765</v>
      </c>
      <c r="H90" s="22">
        <f t="shared" si="4"/>
        <v>3267</v>
      </c>
      <c r="I90" s="23">
        <f t="shared" si="5"/>
        <v>3267</v>
      </c>
      <c r="J90" s="2">
        <v>1429</v>
      </c>
      <c r="K90" s="24">
        <f t="shared" si="6"/>
        <v>4668543</v>
      </c>
      <c r="L90" s="37">
        <f>I90*Info!$H$5</f>
        <v>2396.8818846065842</v>
      </c>
      <c r="M90" s="24">
        <f t="shared" si="7"/>
        <v>3425144.2131028087</v>
      </c>
    </row>
    <row r="91" spans="3:13" x14ac:dyDescent="0.3">
      <c r="C91" s="28">
        <v>44013</v>
      </c>
      <c r="D91" s="1">
        <v>15</v>
      </c>
      <c r="E91" s="1" t="s">
        <v>6</v>
      </c>
      <c r="F91" s="2">
        <v>126954</v>
      </c>
      <c r="G91" s="2">
        <v>129926</v>
      </c>
      <c r="H91" s="22">
        <f t="shared" si="4"/>
        <v>2972</v>
      </c>
      <c r="I91" s="23">
        <f t="shared" si="5"/>
        <v>2972</v>
      </c>
      <c r="J91" s="2">
        <v>1429</v>
      </c>
      <c r="K91" s="24">
        <f t="shared" si="6"/>
        <v>4246988</v>
      </c>
      <c r="L91" s="37">
        <f>I91*Info!$H$5</f>
        <v>2180.4508604379457</v>
      </c>
      <c r="M91" s="24">
        <f t="shared" si="7"/>
        <v>3115864.2795658247</v>
      </c>
    </row>
    <row r="92" spans="3:13" x14ac:dyDescent="0.3">
      <c r="C92" s="28">
        <v>44013</v>
      </c>
      <c r="D92" s="1">
        <v>6</v>
      </c>
      <c r="E92" s="1" t="s">
        <v>7</v>
      </c>
      <c r="F92" s="2">
        <v>82738</v>
      </c>
      <c r="G92" s="2">
        <v>84575</v>
      </c>
      <c r="H92" s="22">
        <f t="shared" si="4"/>
        <v>1837</v>
      </c>
      <c r="I92" s="23">
        <f t="shared" si="5"/>
        <v>1837</v>
      </c>
      <c r="J92" s="2">
        <v>1429</v>
      </c>
      <c r="K92" s="24">
        <f t="shared" si="6"/>
        <v>2625073</v>
      </c>
      <c r="L92" s="37">
        <f>I92*Info!$H$5</f>
        <v>1347.7416657552174</v>
      </c>
      <c r="M92" s="24">
        <f t="shared" si="7"/>
        <v>1925922.8403642057</v>
      </c>
    </row>
    <row r="93" spans="3:13" x14ac:dyDescent="0.3">
      <c r="C93" s="28">
        <v>44013</v>
      </c>
      <c r="D93" s="1">
        <v>15</v>
      </c>
      <c r="E93" s="1" t="s">
        <v>7</v>
      </c>
      <c r="F93" s="2">
        <v>132797</v>
      </c>
      <c r="G93" s="2">
        <v>137001</v>
      </c>
      <c r="H93" s="22">
        <f t="shared" si="4"/>
        <v>4204</v>
      </c>
      <c r="I93" s="23">
        <f t="shared" si="5"/>
        <v>4204</v>
      </c>
      <c r="J93" s="2">
        <v>1429</v>
      </c>
      <c r="K93" s="24">
        <f t="shared" si="6"/>
        <v>6007516</v>
      </c>
      <c r="L93" s="37">
        <f>I93*Info!$H$5</f>
        <v>3084.325510525277</v>
      </c>
      <c r="M93" s="24">
        <f t="shared" si="7"/>
        <v>4407501.1545406207</v>
      </c>
    </row>
    <row r="94" spans="3:13" x14ac:dyDescent="0.3">
      <c r="C94" s="28">
        <v>44013</v>
      </c>
      <c r="D94" s="1">
        <v>6</v>
      </c>
      <c r="E94" s="1" t="s">
        <v>8</v>
      </c>
      <c r="F94" s="2">
        <v>62368</v>
      </c>
      <c r="G94" s="2">
        <v>63321</v>
      </c>
      <c r="H94" s="22">
        <f t="shared" si="4"/>
        <v>953</v>
      </c>
      <c r="I94" s="23">
        <f t="shared" si="5"/>
        <v>953</v>
      </c>
      <c r="J94" s="2">
        <v>1429</v>
      </c>
      <c r="K94" s="24">
        <f t="shared" si="6"/>
        <v>1361837</v>
      </c>
      <c r="L94" s="37">
        <f>I94*Info!$H$5</f>
        <v>699.18225773800884</v>
      </c>
      <c r="M94" s="24">
        <f t="shared" si="7"/>
        <v>999131.44630761468</v>
      </c>
    </row>
    <row r="95" spans="3:13" x14ac:dyDescent="0.3">
      <c r="C95" s="28">
        <v>44013</v>
      </c>
      <c r="D95" s="1">
        <v>15</v>
      </c>
      <c r="E95" s="1" t="s">
        <v>8</v>
      </c>
      <c r="F95" s="2">
        <v>82698</v>
      </c>
      <c r="G95" s="2">
        <v>84149</v>
      </c>
      <c r="H95" s="22">
        <f t="shared" si="4"/>
        <v>1451</v>
      </c>
      <c r="I95" s="23">
        <f t="shared" si="5"/>
        <v>1451</v>
      </c>
      <c r="J95" s="2">
        <v>1429</v>
      </c>
      <c r="K95" s="24">
        <f t="shared" si="6"/>
        <v>2073479</v>
      </c>
      <c r="L95" s="37">
        <f>I95*Info!$H$5</f>
        <v>1064.547173114219</v>
      </c>
      <c r="M95" s="24">
        <f t="shared" si="7"/>
        <v>1521237.9103802191</v>
      </c>
    </row>
    <row r="96" spans="3:13" x14ac:dyDescent="0.3">
      <c r="C96" s="28">
        <v>44013</v>
      </c>
      <c r="D96" s="1">
        <v>15</v>
      </c>
      <c r="E96" s="1" t="s">
        <v>9</v>
      </c>
      <c r="F96" s="2">
        <v>1398</v>
      </c>
      <c r="G96" s="2">
        <v>1548</v>
      </c>
      <c r="H96" s="22">
        <f t="shared" si="4"/>
        <v>150</v>
      </c>
      <c r="I96" s="23">
        <f t="shared" si="5"/>
        <v>871.47199999999998</v>
      </c>
      <c r="J96" s="2">
        <v>1429</v>
      </c>
      <c r="K96" s="24">
        <f t="shared" si="6"/>
        <v>1245333.4879999999</v>
      </c>
      <c r="L96" s="37">
        <f>I96*Info!$H$5</f>
        <v>639.36805930268417</v>
      </c>
      <c r="M96" s="24">
        <f t="shared" si="7"/>
        <v>913656.9567435357</v>
      </c>
    </row>
    <row r="97" spans="3:13" x14ac:dyDescent="0.3">
      <c r="C97" s="28">
        <v>44044</v>
      </c>
      <c r="D97" s="1">
        <v>6</v>
      </c>
      <c r="E97" s="1" t="s">
        <v>3</v>
      </c>
      <c r="F97" s="2">
        <v>86361</v>
      </c>
      <c r="G97" s="2">
        <v>87493</v>
      </c>
      <c r="H97" s="22">
        <f t="shared" si="4"/>
        <v>1132</v>
      </c>
      <c r="I97" s="23">
        <f t="shared" si="5"/>
        <v>1132</v>
      </c>
      <c r="J97" s="2">
        <v>1429</v>
      </c>
      <c r="K97" s="24">
        <f t="shared" si="6"/>
        <v>1617628</v>
      </c>
      <c r="L97" s="37">
        <f>I97*Info!$H$5</f>
        <v>830.50820121660649</v>
      </c>
      <c r="M97" s="24">
        <f t="shared" si="7"/>
        <v>1186796.2195385306</v>
      </c>
    </row>
    <row r="98" spans="3:13" x14ac:dyDescent="0.3">
      <c r="C98" s="28">
        <v>44044</v>
      </c>
      <c r="D98" s="1">
        <v>6</v>
      </c>
      <c r="E98" s="1" t="s">
        <v>4</v>
      </c>
      <c r="F98" s="2">
        <v>61336</v>
      </c>
      <c r="G98" s="2">
        <v>62685</v>
      </c>
      <c r="H98" s="22">
        <f t="shared" si="4"/>
        <v>1349</v>
      </c>
      <c r="I98" s="23">
        <f t="shared" si="5"/>
        <v>1349</v>
      </c>
      <c r="J98" s="2">
        <v>1429</v>
      </c>
      <c r="K98" s="24">
        <f t="shared" si="6"/>
        <v>1927721</v>
      </c>
      <c r="L98" s="37">
        <f>I98*Info!$H$5</f>
        <v>989.7133952660796</v>
      </c>
      <c r="M98" s="24">
        <f t="shared" si="7"/>
        <v>1414300.4418352277</v>
      </c>
    </row>
    <row r="99" spans="3:13" x14ac:dyDescent="0.3">
      <c r="C99" s="28">
        <v>44044</v>
      </c>
      <c r="D99" s="1">
        <v>6</v>
      </c>
      <c r="E99" s="1" t="s">
        <v>5</v>
      </c>
      <c r="F99" s="2">
        <v>76609</v>
      </c>
      <c r="G99" s="2">
        <v>78197</v>
      </c>
      <c r="H99" s="22">
        <f t="shared" si="4"/>
        <v>1588</v>
      </c>
      <c r="I99" s="23">
        <f t="shared" si="5"/>
        <v>1588</v>
      </c>
      <c r="J99" s="2">
        <v>1429</v>
      </c>
      <c r="K99" s="24">
        <f t="shared" si="6"/>
        <v>2269252</v>
      </c>
      <c r="L99" s="37">
        <f>I99*Info!$H$5</f>
        <v>1165.0592080671122</v>
      </c>
      <c r="M99" s="24">
        <f t="shared" si="7"/>
        <v>1664869.6083279033</v>
      </c>
    </row>
    <row r="100" spans="3:13" x14ac:dyDescent="0.3">
      <c r="C100" s="28">
        <v>44044</v>
      </c>
      <c r="D100" s="1">
        <v>6</v>
      </c>
      <c r="E100" s="1" t="s">
        <v>6</v>
      </c>
      <c r="F100" s="2">
        <v>104765</v>
      </c>
      <c r="G100" s="2">
        <v>107709</v>
      </c>
      <c r="H100" s="22">
        <f t="shared" si="4"/>
        <v>2944</v>
      </c>
      <c r="I100" s="23">
        <f t="shared" si="5"/>
        <v>2944</v>
      </c>
      <c r="J100" s="2">
        <v>1429</v>
      </c>
      <c r="K100" s="24">
        <f t="shared" si="6"/>
        <v>4206976</v>
      </c>
      <c r="L100" s="37">
        <f>I100*Info!$H$5</f>
        <v>2159.9082547541425</v>
      </c>
      <c r="M100" s="24">
        <f t="shared" si="7"/>
        <v>3086508.8960436694</v>
      </c>
    </row>
    <row r="101" spans="3:13" x14ac:dyDescent="0.3">
      <c r="C101" s="28">
        <v>44044</v>
      </c>
      <c r="D101" s="1">
        <v>6</v>
      </c>
      <c r="E101" s="1" t="s">
        <v>7</v>
      </c>
      <c r="F101" s="2">
        <v>84575</v>
      </c>
      <c r="G101" s="2">
        <v>85744</v>
      </c>
      <c r="H101" s="22">
        <f t="shared" si="4"/>
        <v>1169</v>
      </c>
      <c r="I101" s="23">
        <f t="shared" si="5"/>
        <v>1169</v>
      </c>
      <c r="J101" s="2">
        <v>1429</v>
      </c>
      <c r="K101" s="24">
        <f t="shared" si="6"/>
        <v>1670501</v>
      </c>
      <c r="L101" s="37">
        <f>I101*Info!$H$5</f>
        <v>857.65378729877466</v>
      </c>
      <c r="M101" s="24">
        <f t="shared" si="7"/>
        <v>1225587.262049949</v>
      </c>
    </row>
    <row r="102" spans="3:13" x14ac:dyDescent="0.3">
      <c r="C102" s="28">
        <v>44044</v>
      </c>
      <c r="D102" s="1">
        <v>6</v>
      </c>
      <c r="E102" s="1" t="s">
        <v>8</v>
      </c>
      <c r="F102" s="2">
        <v>63321</v>
      </c>
      <c r="G102" s="2">
        <v>63949</v>
      </c>
      <c r="H102" s="22">
        <f t="shared" si="4"/>
        <v>628</v>
      </c>
      <c r="I102" s="23">
        <f t="shared" si="5"/>
        <v>871.47199999999998</v>
      </c>
      <c r="J102" s="2">
        <v>1429</v>
      </c>
      <c r="K102" s="24">
        <f t="shared" si="6"/>
        <v>1245333.4879999999</v>
      </c>
      <c r="L102" s="37">
        <f>I102*Info!$H$5</f>
        <v>639.36805930268417</v>
      </c>
      <c r="M102" s="24">
        <f t="shared" si="7"/>
        <v>913656.9567435357</v>
      </c>
    </row>
    <row r="103" spans="3:13" x14ac:dyDescent="0.3">
      <c r="C103" s="28">
        <v>44045</v>
      </c>
      <c r="D103" s="1">
        <v>15</v>
      </c>
      <c r="E103" s="1" t="s">
        <v>3</v>
      </c>
      <c r="F103" s="2">
        <v>103596</v>
      </c>
      <c r="G103" s="2">
        <v>104878</v>
      </c>
      <c r="H103" s="22">
        <f t="shared" si="4"/>
        <v>1282</v>
      </c>
      <c r="I103" s="23">
        <f t="shared" si="5"/>
        <v>1282</v>
      </c>
      <c r="J103" s="2">
        <v>1429</v>
      </c>
      <c r="K103" s="24">
        <f t="shared" si="6"/>
        <v>1831978</v>
      </c>
      <c r="L103" s="37">
        <f>I103*Info!$H$5</f>
        <v>940.55787452269396</v>
      </c>
      <c r="M103" s="24">
        <f t="shared" si="7"/>
        <v>1344057.2026929297</v>
      </c>
    </row>
    <row r="104" spans="3:13" x14ac:dyDescent="0.3">
      <c r="C104" s="28">
        <v>44046</v>
      </c>
      <c r="D104" s="1">
        <v>15</v>
      </c>
      <c r="E104" s="1" t="s">
        <v>4</v>
      </c>
      <c r="F104" s="2">
        <v>55883</v>
      </c>
      <c r="G104" s="2">
        <v>56713</v>
      </c>
      <c r="H104" s="22">
        <f t="shared" si="4"/>
        <v>830</v>
      </c>
      <c r="I104" s="23">
        <f t="shared" si="5"/>
        <v>871.47199999999998</v>
      </c>
      <c r="J104" s="2">
        <v>1429</v>
      </c>
      <c r="K104" s="24">
        <f t="shared" si="6"/>
        <v>1245333.4879999999</v>
      </c>
      <c r="L104" s="37">
        <f>I104*Info!$H$5</f>
        <v>639.36805930268417</v>
      </c>
      <c r="M104" s="24">
        <f t="shared" si="7"/>
        <v>913656.9567435357</v>
      </c>
    </row>
    <row r="105" spans="3:13" x14ac:dyDescent="0.3">
      <c r="C105" s="28">
        <v>44047</v>
      </c>
      <c r="D105" s="1">
        <v>15</v>
      </c>
      <c r="E105" s="1" t="s">
        <v>5</v>
      </c>
      <c r="F105" s="2">
        <v>109403</v>
      </c>
      <c r="G105" s="2">
        <v>110869</v>
      </c>
      <c r="H105" s="22">
        <f t="shared" si="4"/>
        <v>1466</v>
      </c>
      <c r="I105" s="23">
        <f t="shared" si="5"/>
        <v>1466</v>
      </c>
      <c r="J105" s="2">
        <v>1429</v>
      </c>
      <c r="K105" s="24">
        <f t="shared" si="6"/>
        <v>2094914</v>
      </c>
      <c r="L105" s="37">
        <f>I105*Info!$H$5</f>
        <v>1075.5521404448277</v>
      </c>
      <c r="M105" s="24">
        <f t="shared" si="7"/>
        <v>1536964.0086956588</v>
      </c>
    </row>
    <row r="106" spans="3:13" x14ac:dyDescent="0.3">
      <c r="C106" s="28">
        <v>44048</v>
      </c>
      <c r="D106" s="1">
        <v>15</v>
      </c>
      <c r="E106" s="1" t="s">
        <v>6</v>
      </c>
      <c r="F106" s="2">
        <v>129926</v>
      </c>
      <c r="G106" s="2">
        <v>132185</v>
      </c>
      <c r="H106" s="22">
        <f t="shared" si="4"/>
        <v>2259</v>
      </c>
      <c r="I106" s="23">
        <f t="shared" si="5"/>
        <v>2259</v>
      </c>
      <c r="J106" s="2">
        <v>1429</v>
      </c>
      <c r="K106" s="24">
        <f t="shared" si="6"/>
        <v>3228111</v>
      </c>
      <c r="L106" s="37">
        <f>I106*Info!$H$5</f>
        <v>1657.3480799896768</v>
      </c>
      <c r="M106" s="24">
        <f t="shared" si="7"/>
        <v>2368350.4063052479</v>
      </c>
    </row>
    <row r="107" spans="3:13" x14ac:dyDescent="0.3">
      <c r="C107" s="28">
        <v>44049</v>
      </c>
      <c r="D107" s="1">
        <v>15</v>
      </c>
      <c r="E107" s="1" t="s">
        <v>7</v>
      </c>
      <c r="F107" s="2">
        <v>137001</v>
      </c>
      <c r="G107" s="2">
        <v>141144</v>
      </c>
      <c r="H107" s="22">
        <f t="shared" si="4"/>
        <v>4143</v>
      </c>
      <c r="I107" s="23">
        <f t="shared" si="5"/>
        <v>4143</v>
      </c>
      <c r="J107" s="2">
        <v>1429</v>
      </c>
      <c r="K107" s="24">
        <f t="shared" si="6"/>
        <v>5920347</v>
      </c>
      <c r="L107" s="37">
        <f>I107*Info!$H$5</f>
        <v>3039.571976714135</v>
      </c>
      <c r="M107" s="24">
        <f t="shared" si="7"/>
        <v>4343548.3547244985</v>
      </c>
    </row>
    <row r="108" spans="3:13" x14ac:dyDescent="0.3">
      <c r="C108" s="28">
        <v>44050</v>
      </c>
      <c r="D108" s="1">
        <v>15</v>
      </c>
      <c r="E108" s="1" t="s">
        <v>8</v>
      </c>
      <c r="F108" s="2">
        <v>84149</v>
      </c>
      <c r="G108" s="2">
        <v>85473</v>
      </c>
      <c r="H108" s="22">
        <f t="shared" si="4"/>
        <v>1324</v>
      </c>
      <c r="I108" s="23">
        <f t="shared" si="5"/>
        <v>1324</v>
      </c>
      <c r="J108" s="2">
        <v>1429</v>
      </c>
      <c r="K108" s="24">
        <f t="shared" si="6"/>
        <v>1891996</v>
      </c>
      <c r="L108" s="37">
        <f>I108*Info!$H$5</f>
        <v>971.37178304839836</v>
      </c>
      <c r="M108" s="24">
        <f t="shared" si="7"/>
        <v>1388090.2779761613</v>
      </c>
    </row>
    <row r="109" spans="3:13" x14ac:dyDescent="0.3">
      <c r="C109" s="28">
        <v>44051</v>
      </c>
      <c r="D109" s="1">
        <v>15</v>
      </c>
      <c r="E109" s="1" t="s">
        <v>9</v>
      </c>
      <c r="F109" s="2">
        <v>1548</v>
      </c>
      <c r="G109" s="2">
        <v>1705</v>
      </c>
      <c r="H109" s="22">
        <f t="shared" si="4"/>
        <v>157</v>
      </c>
      <c r="I109" s="23">
        <f t="shared" si="5"/>
        <v>871.47199999999998</v>
      </c>
      <c r="J109" s="2">
        <v>1429</v>
      </c>
      <c r="K109" s="24">
        <f t="shared" si="6"/>
        <v>1245333.4879999999</v>
      </c>
      <c r="L109" s="37">
        <f>I109*Info!$H$5</f>
        <v>639.36805930268417</v>
      </c>
      <c r="M109" s="24">
        <f t="shared" si="7"/>
        <v>913656.9567435357</v>
      </c>
    </row>
    <row r="110" spans="3:13" x14ac:dyDescent="0.3">
      <c r="C110" s="28">
        <v>44075</v>
      </c>
      <c r="D110" s="1">
        <v>6</v>
      </c>
      <c r="E110" s="1" t="s">
        <v>3</v>
      </c>
      <c r="F110" s="2">
        <f t="shared" ref="F110:F141" si="8">G97</f>
        <v>87493</v>
      </c>
      <c r="G110" s="2">
        <v>87969</v>
      </c>
      <c r="H110" s="22">
        <f t="shared" si="4"/>
        <v>476</v>
      </c>
      <c r="I110" s="23">
        <f t="shared" si="5"/>
        <v>871.47199999999998</v>
      </c>
      <c r="J110" s="2">
        <v>1429</v>
      </c>
      <c r="K110" s="24">
        <f t="shared" si="6"/>
        <v>1245333.4879999999</v>
      </c>
      <c r="L110" s="37">
        <f>I110*Info!$H$5</f>
        <v>639.36805930268417</v>
      </c>
      <c r="M110" s="24">
        <f t="shared" si="7"/>
        <v>913656.9567435357</v>
      </c>
    </row>
    <row r="111" spans="3:13" x14ac:dyDescent="0.3">
      <c r="C111" s="28">
        <v>44076</v>
      </c>
      <c r="D111" s="1">
        <v>6</v>
      </c>
      <c r="E111" s="1" t="s">
        <v>4</v>
      </c>
      <c r="F111" s="2">
        <f t="shared" si="8"/>
        <v>62685</v>
      </c>
      <c r="G111" s="2">
        <v>64329</v>
      </c>
      <c r="H111" s="22">
        <f t="shared" si="4"/>
        <v>1644</v>
      </c>
      <c r="I111" s="23">
        <f t="shared" si="5"/>
        <v>1644</v>
      </c>
      <c r="J111" s="2">
        <v>1429</v>
      </c>
      <c r="K111" s="24">
        <f t="shared" si="6"/>
        <v>2349276</v>
      </c>
      <c r="L111" s="37">
        <f>I111*Info!$H$5</f>
        <v>1206.1444194347182</v>
      </c>
      <c r="M111" s="24">
        <f t="shared" si="7"/>
        <v>1723580.3753722124</v>
      </c>
    </row>
    <row r="112" spans="3:13" x14ac:dyDescent="0.3">
      <c r="C112" s="28">
        <v>44077</v>
      </c>
      <c r="D112" s="1">
        <v>6</v>
      </c>
      <c r="E112" s="1" t="s">
        <v>5</v>
      </c>
      <c r="F112" s="2">
        <f t="shared" si="8"/>
        <v>78197</v>
      </c>
      <c r="G112" s="2">
        <v>79901</v>
      </c>
      <c r="H112" s="22">
        <f t="shared" si="4"/>
        <v>1704</v>
      </c>
      <c r="I112" s="23">
        <f t="shared" si="5"/>
        <v>1704</v>
      </c>
      <c r="J112" s="2">
        <v>1429</v>
      </c>
      <c r="K112" s="24">
        <f t="shared" si="6"/>
        <v>2435016</v>
      </c>
      <c r="L112" s="37">
        <f>I112*Info!$H$5</f>
        <v>1250.1642887571531</v>
      </c>
      <c r="M112" s="24">
        <f t="shared" si="7"/>
        <v>1786484.7686339719</v>
      </c>
    </row>
    <row r="113" spans="3:13" x14ac:dyDescent="0.3">
      <c r="C113" s="28">
        <v>44078</v>
      </c>
      <c r="D113" s="1">
        <v>6</v>
      </c>
      <c r="E113" s="1" t="s">
        <v>6</v>
      </c>
      <c r="F113" s="2">
        <f t="shared" si="8"/>
        <v>107709</v>
      </c>
      <c r="G113" s="2">
        <v>111183</v>
      </c>
      <c r="H113" s="22">
        <f t="shared" si="4"/>
        <v>3474</v>
      </c>
      <c r="I113" s="23">
        <f t="shared" si="5"/>
        <v>3474</v>
      </c>
      <c r="J113" s="2">
        <v>1429</v>
      </c>
      <c r="K113" s="24">
        <f t="shared" si="6"/>
        <v>4964346</v>
      </c>
      <c r="L113" s="37">
        <f>I113*Info!$H$5</f>
        <v>2548.7504337689847</v>
      </c>
      <c r="M113" s="24">
        <f t="shared" si="7"/>
        <v>3642164.3698558793</v>
      </c>
    </row>
    <row r="114" spans="3:13" x14ac:dyDescent="0.3">
      <c r="C114" s="28">
        <v>44079</v>
      </c>
      <c r="D114" s="1">
        <v>6</v>
      </c>
      <c r="E114" s="1" t="s">
        <v>7</v>
      </c>
      <c r="F114" s="2">
        <f t="shared" si="8"/>
        <v>85744</v>
      </c>
      <c r="G114" s="2">
        <v>87189</v>
      </c>
      <c r="H114" s="22">
        <f t="shared" si="4"/>
        <v>1445</v>
      </c>
      <c r="I114" s="23">
        <f t="shared" si="5"/>
        <v>1445</v>
      </c>
      <c r="J114" s="2">
        <v>1429</v>
      </c>
      <c r="K114" s="24">
        <f t="shared" si="6"/>
        <v>2064905</v>
      </c>
      <c r="L114" s="37">
        <f>I114*Info!$H$5</f>
        <v>1060.1451861819755</v>
      </c>
      <c r="M114" s="24">
        <f t="shared" si="7"/>
        <v>1514947.4710540429</v>
      </c>
    </row>
    <row r="115" spans="3:13" x14ac:dyDescent="0.3">
      <c r="C115" s="28">
        <v>44080</v>
      </c>
      <c r="D115" s="1">
        <v>6</v>
      </c>
      <c r="E115" s="1" t="s">
        <v>8</v>
      </c>
      <c r="F115" s="2">
        <f t="shared" si="8"/>
        <v>63949</v>
      </c>
      <c r="G115" s="2">
        <v>64691</v>
      </c>
      <c r="H115" s="22">
        <f t="shared" si="4"/>
        <v>742</v>
      </c>
      <c r="I115" s="23">
        <f t="shared" si="5"/>
        <v>871.47199999999998</v>
      </c>
      <c r="J115" s="2">
        <v>1429</v>
      </c>
      <c r="K115" s="24">
        <f t="shared" si="6"/>
        <v>1245333.4879999999</v>
      </c>
      <c r="L115" s="37">
        <f>I115*Info!$H$5</f>
        <v>639.36805930268417</v>
      </c>
      <c r="M115" s="24">
        <f t="shared" si="7"/>
        <v>913656.9567435357</v>
      </c>
    </row>
    <row r="116" spans="3:13" x14ac:dyDescent="0.3">
      <c r="C116" s="28">
        <v>44081</v>
      </c>
      <c r="D116" s="1">
        <v>15</v>
      </c>
      <c r="E116" s="1" t="s">
        <v>3</v>
      </c>
      <c r="F116" s="2">
        <f t="shared" si="8"/>
        <v>104878</v>
      </c>
      <c r="G116" s="2">
        <v>106181</v>
      </c>
      <c r="H116" s="22">
        <f t="shared" si="4"/>
        <v>1303</v>
      </c>
      <c r="I116" s="23">
        <f t="shared" si="5"/>
        <v>1303</v>
      </c>
      <c r="J116" s="2">
        <v>1429</v>
      </c>
      <c r="K116" s="24">
        <f t="shared" si="6"/>
        <v>1861987</v>
      </c>
      <c r="L116" s="37">
        <f>I116*Info!$H$5</f>
        <v>955.96482878554616</v>
      </c>
      <c r="M116" s="24">
        <f t="shared" si="7"/>
        <v>1366073.7403345455</v>
      </c>
    </row>
    <row r="117" spans="3:13" x14ac:dyDescent="0.3">
      <c r="C117" s="28">
        <v>44082</v>
      </c>
      <c r="D117" s="1">
        <v>15</v>
      </c>
      <c r="E117" s="1" t="s">
        <v>4</v>
      </c>
      <c r="F117" s="2">
        <f t="shared" si="8"/>
        <v>56713</v>
      </c>
      <c r="G117" s="2">
        <v>57614</v>
      </c>
      <c r="H117" s="22">
        <f t="shared" si="4"/>
        <v>901</v>
      </c>
      <c r="I117" s="23">
        <f t="shared" si="5"/>
        <v>901</v>
      </c>
      <c r="J117" s="2">
        <v>1429</v>
      </c>
      <c r="K117" s="24">
        <f t="shared" si="6"/>
        <v>1287529</v>
      </c>
      <c r="L117" s="37">
        <f>I117*Info!$H$5</f>
        <v>661.03170432523189</v>
      </c>
      <c r="M117" s="24">
        <f t="shared" si="7"/>
        <v>944614.30548075633</v>
      </c>
    </row>
    <row r="118" spans="3:13" x14ac:dyDescent="0.3">
      <c r="C118" s="28">
        <v>44083</v>
      </c>
      <c r="D118" s="1">
        <v>15</v>
      </c>
      <c r="E118" s="1" t="s">
        <v>5</v>
      </c>
      <c r="F118" s="2">
        <f t="shared" si="8"/>
        <v>110869</v>
      </c>
      <c r="G118" s="2">
        <v>112306</v>
      </c>
      <c r="H118" s="22">
        <f t="shared" si="4"/>
        <v>1437</v>
      </c>
      <c r="I118" s="23">
        <f t="shared" si="5"/>
        <v>1437</v>
      </c>
      <c r="J118" s="2">
        <v>1429</v>
      </c>
      <c r="K118" s="24">
        <f t="shared" si="6"/>
        <v>2053473</v>
      </c>
      <c r="L118" s="37">
        <f>I118*Info!$H$5</f>
        <v>1054.2758702723177</v>
      </c>
      <c r="M118" s="24">
        <f t="shared" si="7"/>
        <v>1506560.218619142</v>
      </c>
    </row>
    <row r="119" spans="3:13" x14ac:dyDescent="0.3">
      <c r="C119" s="28">
        <v>44084</v>
      </c>
      <c r="D119" s="1">
        <v>15</v>
      </c>
      <c r="E119" s="1" t="s">
        <v>6</v>
      </c>
      <c r="F119" s="2">
        <f t="shared" si="8"/>
        <v>132185</v>
      </c>
      <c r="G119" s="2">
        <v>134739</v>
      </c>
      <c r="H119" s="22">
        <f t="shared" si="4"/>
        <v>2554</v>
      </c>
      <c r="I119" s="23">
        <f t="shared" si="5"/>
        <v>2554</v>
      </c>
      <c r="J119" s="2">
        <v>1429</v>
      </c>
      <c r="K119" s="24">
        <f t="shared" si="6"/>
        <v>3649666</v>
      </c>
      <c r="L119" s="37">
        <f>I119*Info!$H$5</f>
        <v>1873.7791041583152</v>
      </c>
      <c r="M119" s="24">
        <f t="shared" si="7"/>
        <v>2677630.3398422324</v>
      </c>
    </row>
    <row r="120" spans="3:13" x14ac:dyDescent="0.3">
      <c r="C120" s="28">
        <v>44085</v>
      </c>
      <c r="D120" s="1">
        <v>15</v>
      </c>
      <c r="E120" s="1" t="s">
        <v>7</v>
      </c>
      <c r="F120" s="2">
        <f t="shared" si="8"/>
        <v>141144</v>
      </c>
      <c r="G120" s="2">
        <v>145329</v>
      </c>
      <c r="H120" s="22">
        <f t="shared" si="4"/>
        <v>4185</v>
      </c>
      <c r="I120" s="23">
        <f t="shared" si="5"/>
        <v>4185</v>
      </c>
      <c r="J120" s="2">
        <v>1429</v>
      </c>
      <c r="K120" s="24">
        <f t="shared" si="6"/>
        <v>5980365</v>
      </c>
      <c r="L120" s="37">
        <f>I120*Info!$H$5</f>
        <v>3070.3858852398394</v>
      </c>
      <c r="M120" s="24">
        <f t="shared" si="7"/>
        <v>4387581.4300077306</v>
      </c>
    </row>
    <row r="121" spans="3:13" x14ac:dyDescent="0.3">
      <c r="C121" s="28">
        <v>44086</v>
      </c>
      <c r="D121" s="1">
        <v>15</v>
      </c>
      <c r="E121" s="1" t="s">
        <v>8</v>
      </c>
      <c r="F121" s="2">
        <f t="shared" si="8"/>
        <v>85473</v>
      </c>
      <c r="G121" s="2">
        <v>86965</v>
      </c>
      <c r="H121" s="22">
        <f t="shared" si="4"/>
        <v>1492</v>
      </c>
      <c r="I121" s="23">
        <f t="shared" si="5"/>
        <v>1492</v>
      </c>
      <c r="J121" s="2">
        <v>1429</v>
      </c>
      <c r="K121" s="24">
        <f t="shared" si="6"/>
        <v>2132068</v>
      </c>
      <c r="L121" s="37">
        <f>I121*Info!$H$5</f>
        <v>1094.6274171512164</v>
      </c>
      <c r="M121" s="24">
        <f t="shared" si="7"/>
        <v>1564222.5791090883</v>
      </c>
    </row>
    <row r="122" spans="3:13" x14ac:dyDescent="0.3">
      <c r="C122" s="28">
        <v>44087</v>
      </c>
      <c r="D122" s="1">
        <v>15</v>
      </c>
      <c r="E122" s="1" t="s">
        <v>9</v>
      </c>
      <c r="F122" s="2">
        <f t="shared" si="8"/>
        <v>1705</v>
      </c>
      <c r="G122" s="2">
        <v>1932</v>
      </c>
      <c r="H122" s="22">
        <f t="shared" si="4"/>
        <v>227</v>
      </c>
      <c r="I122" s="23">
        <f t="shared" si="5"/>
        <v>871.47199999999998</v>
      </c>
      <c r="J122" s="2">
        <v>1429</v>
      </c>
      <c r="K122" s="24">
        <f t="shared" si="6"/>
        <v>1245333.4879999999</v>
      </c>
      <c r="L122" s="37">
        <f>I122*Info!$H$5</f>
        <v>639.36805930268417</v>
      </c>
      <c r="M122" s="24">
        <f t="shared" si="7"/>
        <v>913656.9567435357</v>
      </c>
    </row>
    <row r="123" spans="3:13" x14ac:dyDescent="0.3">
      <c r="C123" s="28">
        <v>44105</v>
      </c>
      <c r="D123" s="1">
        <v>6</v>
      </c>
      <c r="E123" s="1" t="s">
        <v>3</v>
      </c>
      <c r="F123" s="2">
        <f t="shared" si="8"/>
        <v>87969</v>
      </c>
      <c r="G123" s="2">
        <v>88682</v>
      </c>
      <c r="H123" s="22">
        <f t="shared" si="4"/>
        <v>713</v>
      </c>
      <c r="I123" s="23">
        <f t="shared" si="5"/>
        <v>871.47199999999998</v>
      </c>
      <c r="J123" s="2">
        <v>1429</v>
      </c>
      <c r="K123" s="24">
        <f t="shared" si="6"/>
        <v>1245333.4879999999</v>
      </c>
      <c r="L123" s="37">
        <f>I123*Info!$H$5</f>
        <v>639.36805930268417</v>
      </c>
      <c r="M123" s="24">
        <f t="shared" si="7"/>
        <v>913656.9567435357</v>
      </c>
    </row>
    <row r="124" spans="3:13" x14ac:dyDescent="0.3">
      <c r="C124" s="28">
        <v>44106</v>
      </c>
      <c r="D124" s="1">
        <v>6</v>
      </c>
      <c r="E124" s="1" t="s">
        <v>4</v>
      </c>
      <c r="F124" s="2">
        <f t="shared" si="8"/>
        <v>64329</v>
      </c>
      <c r="G124" s="2">
        <v>65694</v>
      </c>
      <c r="H124" s="22">
        <f t="shared" si="4"/>
        <v>1365</v>
      </c>
      <c r="I124" s="23">
        <f t="shared" si="5"/>
        <v>1365</v>
      </c>
      <c r="J124" s="2">
        <v>1429</v>
      </c>
      <c r="K124" s="24">
        <f t="shared" si="6"/>
        <v>1950585</v>
      </c>
      <c r="L124" s="37">
        <f>I124*Info!$H$5</f>
        <v>1001.4520270853956</v>
      </c>
      <c r="M124" s="24">
        <f t="shared" si="7"/>
        <v>1431074.9467050303</v>
      </c>
    </row>
    <row r="125" spans="3:13" x14ac:dyDescent="0.3">
      <c r="C125" s="28">
        <v>44107</v>
      </c>
      <c r="D125" s="1">
        <v>6</v>
      </c>
      <c r="E125" s="1" t="s">
        <v>5</v>
      </c>
      <c r="F125" s="2">
        <f t="shared" si="8"/>
        <v>79901</v>
      </c>
      <c r="G125" s="2">
        <v>81789</v>
      </c>
      <c r="H125" s="22">
        <f t="shared" si="4"/>
        <v>1888</v>
      </c>
      <c r="I125" s="23">
        <f t="shared" si="5"/>
        <v>1888</v>
      </c>
      <c r="J125" s="2">
        <v>1429</v>
      </c>
      <c r="K125" s="24">
        <f t="shared" si="6"/>
        <v>2697952</v>
      </c>
      <c r="L125" s="37">
        <f>I125*Info!$H$5</f>
        <v>1385.1585546792871</v>
      </c>
      <c r="M125" s="24">
        <f t="shared" si="7"/>
        <v>1979391.5746367013</v>
      </c>
    </row>
    <row r="126" spans="3:13" x14ac:dyDescent="0.3">
      <c r="C126" s="28">
        <v>44108</v>
      </c>
      <c r="D126" s="1">
        <v>6</v>
      </c>
      <c r="E126" s="1" t="s">
        <v>6</v>
      </c>
      <c r="F126" s="2">
        <f t="shared" si="8"/>
        <v>111183</v>
      </c>
      <c r="G126" s="2">
        <v>115677</v>
      </c>
      <c r="H126" s="22">
        <f t="shared" si="4"/>
        <v>4494</v>
      </c>
      <c r="I126" s="23">
        <f t="shared" si="5"/>
        <v>4494</v>
      </c>
      <c r="J126" s="2">
        <v>1429</v>
      </c>
      <c r="K126" s="24">
        <f t="shared" si="6"/>
        <v>6421926</v>
      </c>
      <c r="L126" s="37">
        <f>I126*Info!$H$5</f>
        <v>3297.0882122503795</v>
      </c>
      <c r="M126" s="24">
        <f t="shared" si="7"/>
        <v>4711539.055305792</v>
      </c>
    </row>
    <row r="127" spans="3:13" x14ac:dyDescent="0.3">
      <c r="C127" s="28">
        <v>44109</v>
      </c>
      <c r="D127" s="1">
        <v>6</v>
      </c>
      <c r="E127" s="1" t="s">
        <v>7</v>
      </c>
      <c r="F127" s="2">
        <f t="shared" si="8"/>
        <v>87189</v>
      </c>
      <c r="G127" s="2">
        <v>88625</v>
      </c>
      <c r="H127" s="22">
        <f t="shared" si="4"/>
        <v>1436</v>
      </c>
      <c r="I127" s="23">
        <f t="shared" si="5"/>
        <v>1436</v>
      </c>
      <c r="J127" s="2">
        <v>1429</v>
      </c>
      <c r="K127" s="24">
        <f t="shared" si="6"/>
        <v>2052044</v>
      </c>
      <c r="L127" s="37">
        <f>I127*Info!$H$5</f>
        <v>1053.5422057836104</v>
      </c>
      <c r="M127" s="24">
        <f t="shared" si="7"/>
        <v>1505511.8120647792</v>
      </c>
    </row>
    <row r="128" spans="3:13" x14ac:dyDescent="0.3">
      <c r="C128" s="28">
        <v>44110</v>
      </c>
      <c r="D128" s="1">
        <v>6</v>
      </c>
      <c r="E128" s="1" t="s">
        <v>8</v>
      </c>
      <c r="F128" s="2">
        <f t="shared" si="8"/>
        <v>64691</v>
      </c>
      <c r="G128" s="2">
        <v>65399</v>
      </c>
      <c r="H128" s="22">
        <f t="shared" si="4"/>
        <v>708</v>
      </c>
      <c r="I128" s="23">
        <f t="shared" si="5"/>
        <v>871.47199999999998</v>
      </c>
      <c r="J128" s="2">
        <v>1429</v>
      </c>
      <c r="K128" s="24">
        <f t="shared" si="6"/>
        <v>1245333.4879999999</v>
      </c>
      <c r="L128" s="37">
        <f>I128*Info!$H$5</f>
        <v>639.36805930268417</v>
      </c>
      <c r="M128" s="24">
        <f t="shared" si="7"/>
        <v>913656.9567435357</v>
      </c>
    </row>
    <row r="129" spans="3:13" x14ac:dyDescent="0.3">
      <c r="C129" s="28">
        <v>44111</v>
      </c>
      <c r="D129" s="1">
        <v>15</v>
      </c>
      <c r="E129" s="1" t="s">
        <v>3</v>
      </c>
      <c r="F129" s="2">
        <f t="shared" si="8"/>
        <v>106181</v>
      </c>
      <c r="G129" s="2">
        <v>107252</v>
      </c>
      <c r="H129" s="22">
        <f t="shared" si="4"/>
        <v>1071</v>
      </c>
      <c r="I129" s="23">
        <f t="shared" si="5"/>
        <v>1071</v>
      </c>
      <c r="J129" s="2">
        <v>1429</v>
      </c>
      <c r="K129" s="24">
        <f t="shared" si="6"/>
        <v>1530459</v>
      </c>
      <c r="L129" s="37">
        <f>I129*Info!$H$5</f>
        <v>785.75466740546426</v>
      </c>
      <c r="M129" s="24">
        <f t="shared" si="7"/>
        <v>1122843.4197224085</v>
      </c>
    </row>
    <row r="130" spans="3:13" x14ac:dyDescent="0.3">
      <c r="C130" s="28">
        <v>44112</v>
      </c>
      <c r="D130" s="1">
        <v>15</v>
      </c>
      <c r="E130" s="1" t="s">
        <v>4</v>
      </c>
      <c r="F130" s="2">
        <f t="shared" si="8"/>
        <v>57614</v>
      </c>
      <c r="G130" s="2">
        <v>58472</v>
      </c>
      <c r="H130" s="22">
        <f t="shared" si="4"/>
        <v>858</v>
      </c>
      <c r="I130" s="23">
        <f t="shared" si="5"/>
        <v>871.47199999999998</v>
      </c>
      <c r="J130" s="2">
        <v>1429</v>
      </c>
      <c r="K130" s="24">
        <f t="shared" si="6"/>
        <v>1245333.4879999999</v>
      </c>
      <c r="L130" s="37">
        <f>I130*Info!$H$5</f>
        <v>639.36805930268417</v>
      </c>
      <c r="M130" s="24">
        <f t="shared" si="7"/>
        <v>913656.9567435357</v>
      </c>
    </row>
    <row r="131" spans="3:13" x14ac:dyDescent="0.3">
      <c r="C131" s="28">
        <v>44113</v>
      </c>
      <c r="D131" s="1">
        <v>15</v>
      </c>
      <c r="E131" s="1" t="s">
        <v>5</v>
      </c>
      <c r="F131" s="2">
        <f t="shared" si="8"/>
        <v>112306</v>
      </c>
      <c r="G131" s="2">
        <v>113748</v>
      </c>
      <c r="H131" s="22">
        <f t="shared" si="4"/>
        <v>1442</v>
      </c>
      <c r="I131" s="23">
        <f t="shared" si="5"/>
        <v>1442</v>
      </c>
      <c r="J131" s="2">
        <v>1429</v>
      </c>
      <c r="K131" s="24">
        <f t="shared" si="6"/>
        <v>2060618</v>
      </c>
      <c r="L131" s="37">
        <f>I131*Info!$H$5</f>
        <v>1057.9441927158539</v>
      </c>
      <c r="M131" s="24">
        <f t="shared" si="7"/>
        <v>1511802.2513909552</v>
      </c>
    </row>
    <row r="132" spans="3:13" x14ac:dyDescent="0.3">
      <c r="C132" s="28">
        <v>44114</v>
      </c>
      <c r="D132" s="1">
        <v>15</v>
      </c>
      <c r="E132" s="1" t="s">
        <v>6</v>
      </c>
      <c r="F132" s="2">
        <f t="shared" si="8"/>
        <v>134739</v>
      </c>
      <c r="G132" s="2">
        <v>137286</v>
      </c>
      <c r="H132" s="22">
        <f t="shared" si="4"/>
        <v>2547</v>
      </c>
      <c r="I132" s="23">
        <f t="shared" si="5"/>
        <v>2547</v>
      </c>
      <c r="J132" s="2">
        <v>1429</v>
      </c>
      <c r="K132" s="24">
        <f t="shared" si="6"/>
        <v>3639663</v>
      </c>
      <c r="L132" s="37">
        <f>I132*Info!$H$5</f>
        <v>1868.6434527373647</v>
      </c>
      <c r="M132" s="24">
        <f t="shared" si="7"/>
        <v>2670291.4939616942</v>
      </c>
    </row>
    <row r="133" spans="3:13" x14ac:dyDescent="0.3">
      <c r="C133" s="28">
        <v>44115</v>
      </c>
      <c r="D133" s="1">
        <v>15</v>
      </c>
      <c r="E133" s="1" t="s">
        <v>7</v>
      </c>
      <c r="F133" s="2">
        <f t="shared" si="8"/>
        <v>145329</v>
      </c>
      <c r="G133" s="2">
        <v>149594</v>
      </c>
      <c r="H133" s="22">
        <f t="shared" si="4"/>
        <v>4265</v>
      </c>
      <c r="I133" s="23">
        <f t="shared" si="5"/>
        <v>4265</v>
      </c>
      <c r="J133" s="2">
        <v>1429</v>
      </c>
      <c r="K133" s="24">
        <f t="shared" si="6"/>
        <v>6094685</v>
      </c>
      <c r="L133" s="37">
        <f>I133*Info!$H$5</f>
        <v>3129.0790443364194</v>
      </c>
      <c r="M133" s="24">
        <f t="shared" si="7"/>
        <v>4471453.954356743</v>
      </c>
    </row>
    <row r="134" spans="3:13" x14ac:dyDescent="0.3">
      <c r="C134" s="28">
        <v>44116</v>
      </c>
      <c r="D134" s="1">
        <v>15</v>
      </c>
      <c r="E134" s="1" t="s">
        <v>8</v>
      </c>
      <c r="F134" s="2">
        <f t="shared" si="8"/>
        <v>86965</v>
      </c>
      <c r="G134" s="2">
        <v>88460</v>
      </c>
      <c r="H134" s="22">
        <f t="shared" ref="H134:H197" si="9">G134-F134</f>
        <v>1495</v>
      </c>
      <c r="I134" s="23">
        <f t="shared" ref="I134:I197" si="10">IF(H134&lt;=871472/1000,871472/1000,H134)</f>
        <v>1495</v>
      </c>
      <c r="J134" s="2">
        <v>1429</v>
      </c>
      <c r="K134" s="24">
        <f t="shared" ref="K134:K197" si="11">I134*J134</f>
        <v>2136355</v>
      </c>
      <c r="L134" s="37">
        <f>I134*Info!$H$5</f>
        <v>1096.828410617338</v>
      </c>
      <c r="M134" s="24">
        <f t="shared" ref="M134:M197" si="12">L134*J134</f>
        <v>1567367.798772176</v>
      </c>
    </row>
    <row r="135" spans="3:13" x14ac:dyDescent="0.3">
      <c r="C135" s="28">
        <v>44117</v>
      </c>
      <c r="D135" s="1">
        <v>15</v>
      </c>
      <c r="E135" s="1" t="s">
        <v>9</v>
      </c>
      <c r="F135" s="2">
        <f t="shared" si="8"/>
        <v>1932</v>
      </c>
      <c r="G135" s="2">
        <v>2193</v>
      </c>
      <c r="H135" s="22">
        <f t="shared" si="9"/>
        <v>261</v>
      </c>
      <c r="I135" s="23">
        <f t="shared" si="10"/>
        <v>871.47199999999998</v>
      </c>
      <c r="J135" s="2">
        <v>1429</v>
      </c>
      <c r="K135" s="24">
        <f t="shared" si="11"/>
        <v>1245333.4879999999</v>
      </c>
      <c r="L135" s="37">
        <f>I135*Info!$H$5</f>
        <v>639.36805930268417</v>
      </c>
      <c r="M135" s="24">
        <f t="shared" si="12"/>
        <v>913656.9567435357</v>
      </c>
    </row>
    <row r="136" spans="3:13" x14ac:dyDescent="0.3">
      <c r="C136" s="28">
        <v>44136</v>
      </c>
      <c r="D136" s="1">
        <v>6</v>
      </c>
      <c r="E136" s="1" t="s">
        <v>3</v>
      </c>
      <c r="F136" s="2">
        <f t="shared" si="8"/>
        <v>88682</v>
      </c>
      <c r="G136" s="2">
        <v>89351</v>
      </c>
      <c r="H136" s="22">
        <f t="shared" si="9"/>
        <v>669</v>
      </c>
      <c r="I136" s="23">
        <f t="shared" si="10"/>
        <v>871.47199999999998</v>
      </c>
      <c r="J136" s="2">
        <v>1429</v>
      </c>
      <c r="K136" s="24">
        <f t="shared" si="11"/>
        <v>1245333.4879999999</v>
      </c>
      <c r="L136" s="37">
        <f>I136*Info!$H$5</f>
        <v>639.36805930268417</v>
      </c>
      <c r="M136" s="24">
        <f t="shared" si="12"/>
        <v>913656.9567435357</v>
      </c>
    </row>
    <row r="137" spans="3:13" x14ac:dyDescent="0.3">
      <c r="C137" s="28">
        <v>44137</v>
      </c>
      <c r="D137" s="1">
        <v>6</v>
      </c>
      <c r="E137" s="1" t="s">
        <v>4</v>
      </c>
      <c r="F137" s="2">
        <f t="shared" si="8"/>
        <v>65694</v>
      </c>
      <c r="G137" s="2">
        <v>67103</v>
      </c>
      <c r="H137" s="22">
        <f t="shared" si="9"/>
        <v>1409</v>
      </c>
      <c r="I137" s="23">
        <f t="shared" si="10"/>
        <v>1409</v>
      </c>
      <c r="J137" s="2">
        <v>1429</v>
      </c>
      <c r="K137" s="24">
        <f t="shared" si="11"/>
        <v>2013461</v>
      </c>
      <c r="L137" s="37">
        <f>I137*Info!$H$5</f>
        <v>1033.7332645885147</v>
      </c>
      <c r="M137" s="24">
        <f t="shared" si="12"/>
        <v>1477204.8350969874</v>
      </c>
    </row>
    <row r="138" spans="3:13" x14ac:dyDescent="0.3">
      <c r="C138" s="28">
        <v>44138</v>
      </c>
      <c r="D138" s="1">
        <v>6</v>
      </c>
      <c r="E138" s="1" t="s">
        <v>5</v>
      </c>
      <c r="F138" s="2">
        <f t="shared" si="8"/>
        <v>81789</v>
      </c>
      <c r="G138" s="2">
        <v>83908</v>
      </c>
      <c r="H138" s="22">
        <f t="shared" si="9"/>
        <v>2119</v>
      </c>
      <c r="I138" s="23">
        <f t="shared" si="10"/>
        <v>2119</v>
      </c>
      <c r="J138" s="2">
        <v>1429</v>
      </c>
      <c r="K138" s="24">
        <f t="shared" si="11"/>
        <v>3028051</v>
      </c>
      <c r="L138" s="37">
        <f>I138*Info!$H$5</f>
        <v>1554.6350515706617</v>
      </c>
      <c r="M138" s="24">
        <f t="shared" si="12"/>
        <v>2221573.4886944755</v>
      </c>
    </row>
    <row r="139" spans="3:13" x14ac:dyDescent="0.3">
      <c r="C139" s="28">
        <v>44139</v>
      </c>
      <c r="D139" s="1">
        <v>6</v>
      </c>
      <c r="E139" s="1" t="s">
        <v>6</v>
      </c>
      <c r="F139" s="2">
        <f t="shared" si="8"/>
        <v>115677</v>
      </c>
      <c r="G139" s="2">
        <v>120284</v>
      </c>
      <c r="H139" s="22">
        <f t="shared" si="9"/>
        <v>4607</v>
      </c>
      <c r="I139" s="23">
        <f t="shared" si="10"/>
        <v>4607</v>
      </c>
      <c r="J139" s="2">
        <v>1429</v>
      </c>
      <c r="K139" s="24">
        <f t="shared" si="11"/>
        <v>6583403</v>
      </c>
      <c r="L139" s="37">
        <f>I139*Info!$H$5</f>
        <v>3379.9922994742988</v>
      </c>
      <c r="M139" s="24">
        <f t="shared" si="12"/>
        <v>4830008.9959487729</v>
      </c>
    </row>
    <row r="140" spans="3:13" x14ac:dyDescent="0.3">
      <c r="C140" s="28">
        <v>44140</v>
      </c>
      <c r="D140" s="1">
        <v>6</v>
      </c>
      <c r="E140" s="1" t="s">
        <v>7</v>
      </c>
      <c r="F140" s="2">
        <f t="shared" si="8"/>
        <v>88625</v>
      </c>
      <c r="G140" s="2">
        <v>90496</v>
      </c>
      <c r="H140" s="22">
        <f t="shared" si="9"/>
        <v>1871</v>
      </c>
      <c r="I140" s="23">
        <f t="shared" si="10"/>
        <v>1871</v>
      </c>
      <c r="J140" s="2">
        <v>1429</v>
      </c>
      <c r="K140" s="24">
        <f t="shared" si="11"/>
        <v>2673659</v>
      </c>
      <c r="L140" s="37">
        <f>I140*Info!$H$5</f>
        <v>1372.6862583712639</v>
      </c>
      <c r="M140" s="24">
        <f t="shared" si="12"/>
        <v>1961568.6632125361</v>
      </c>
    </row>
    <row r="141" spans="3:13" x14ac:dyDescent="0.3">
      <c r="C141" s="28">
        <v>44141</v>
      </c>
      <c r="D141" s="1">
        <v>6</v>
      </c>
      <c r="E141" s="1" t="s">
        <v>8</v>
      </c>
      <c r="F141" s="2">
        <f t="shared" si="8"/>
        <v>65399</v>
      </c>
      <c r="G141" s="2">
        <v>66416</v>
      </c>
      <c r="H141" s="22">
        <f t="shared" si="9"/>
        <v>1017</v>
      </c>
      <c r="I141" s="23">
        <f t="shared" si="10"/>
        <v>1017</v>
      </c>
      <c r="J141" s="2">
        <v>1429</v>
      </c>
      <c r="K141" s="24">
        <f t="shared" si="11"/>
        <v>1453293</v>
      </c>
      <c r="L141" s="37">
        <f>I141*Info!$H$5</f>
        <v>746.13678501527284</v>
      </c>
      <c r="M141" s="24">
        <f t="shared" si="12"/>
        <v>1066229.4657868249</v>
      </c>
    </row>
    <row r="142" spans="3:13" x14ac:dyDescent="0.3">
      <c r="C142" s="28">
        <v>44142</v>
      </c>
      <c r="D142" s="1">
        <v>15</v>
      </c>
      <c r="E142" s="1" t="s">
        <v>3</v>
      </c>
      <c r="F142" s="2">
        <f t="shared" ref="F142:F173" si="13">G129</f>
        <v>107252</v>
      </c>
      <c r="G142" s="2">
        <v>108744</v>
      </c>
      <c r="H142" s="22">
        <f t="shared" si="9"/>
        <v>1492</v>
      </c>
      <c r="I142" s="23">
        <f t="shared" si="10"/>
        <v>1492</v>
      </c>
      <c r="J142" s="2">
        <v>1429</v>
      </c>
      <c r="K142" s="24">
        <f t="shared" si="11"/>
        <v>2132068</v>
      </c>
      <c r="L142" s="37">
        <f>I142*Info!$H$5</f>
        <v>1094.6274171512164</v>
      </c>
      <c r="M142" s="24">
        <f t="shared" si="12"/>
        <v>1564222.5791090883</v>
      </c>
    </row>
    <row r="143" spans="3:13" x14ac:dyDescent="0.3">
      <c r="C143" s="28">
        <v>44143</v>
      </c>
      <c r="D143" s="1">
        <v>15</v>
      </c>
      <c r="E143" s="1" t="s">
        <v>4</v>
      </c>
      <c r="F143" s="2">
        <f t="shared" si="13"/>
        <v>58472</v>
      </c>
      <c r="G143" s="2">
        <v>59756</v>
      </c>
      <c r="H143" s="22">
        <f t="shared" si="9"/>
        <v>1284</v>
      </c>
      <c r="I143" s="23">
        <f t="shared" si="10"/>
        <v>1284</v>
      </c>
      <c r="J143" s="2">
        <v>1429</v>
      </c>
      <c r="K143" s="24">
        <f t="shared" si="11"/>
        <v>1834836</v>
      </c>
      <c r="L143" s="37">
        <f>I143*Info!$H$5</f>
        <v>942.02520350010843</v>
      </c>
      <c r="M143" s="24">
        <f t="shared" si="12"/>
        <v>1346154.0158016549</v>
      </c>
    </row>
    <row r="144" spans="3:13" x14ac:dyDescent="0.3">
      <c r="C144" s="28">
        <v>44144</v>
      </c>
      <c r="D144" s="1">
        <v>15</v>
      </c>
      <c r="E144" s="1" t="s">
        <v>5</v>
      </c>
      <c r="F144" s="2">
        <f t="shared" si="13"/>
        <v>113748</v>
      </c>
      <c r="G144" s="2">
        <v>115187</v>
      </c>
      <c r="H144" s="22">
        <f t="shared" si="9"/>
        <v>1439</v>
      </c>
      <c r="I144" s="23">
        <f t="shared" si="10"/>
        <v>1439</v>
      </c>
      <c r="J144" s="2">
        <v>1429</v>
      </c>
      <c r="K144" s="24">
        <f t="shared" si="11"/>
        <v>2056331</v>
      </c>
      <c r="L144" s="37">
        <f>I144*Info!$H$5</f>
        <v>1055.743199249732</v>
      </c>
      <c r="M144" s="24">
        <f t="shared" si="12"/>
        <v>1508657.031727867</v>
      </c>
    </row>
    <row r="145" spans="3:13" x14ac:dyDescent="0.3">
      <c r="C145" s="28">
        <v>44145</v>
      </c>
      <c r="D145" s="1">
        <v>15</v>
      </c>
      <c r="E145" s="1" t="s">
        <v>6</v>
      </c>
      <c r="F145" s="2">
        <f t="shared" si="13"/>
        <v>137286</v>
      </c>
      <c r="G145" s="2">
        <v>139814</v>
      </c>
      <c r="H145" s="22">
        <f t="shared" si="9"/>
        <v>2528</v>
      </c>
      <c r="I145" s="23">
        <f t="shared" si="10"/>
        <v>2528</v>
      </c>
      <c r="J145" s="2">
        <v>1429</v>
      </c>
      <c r="K145" s="24">
        <f t="shared" si="11"/>
        <v>3612512</v>
      </c>
      <c r="L145" s="37">
        <f>I145*Info!$H$5</f>
        <v>1854.7038274519268</v>
      </c>
      <c r="M145" s="24">
        <f t="shared" si="12"/>
        <v>2650371.7694288036</v>
      </c>
    </row>
    <row r="146" spans="3:13" x14ac:dyDescent="0.3">
      <c r="C146" s="28">
        <v>44146</v>
      </c>
      <c r="D146" s="1">
        <v>15</v>
      </c>
      <c r="E146" s="1" t="s">
        <v>7</v>
      </c>
      <c r="F146" s="2">
        <f t="shared" si="13"/>
        <v>149594</v>
      </c>
      <c r="G146" s="2">
        <v>153726</v>
      </c>
      <c r="H146" s="22">
        <f t="shared" si="9"/>
        <v>4132</v>
      </c>
      <c r="I146" s="23">
        <f t="shared" si="10"/>
        <v>4132</v>
      </c>
      <c r="J146" s="2">
        <v>1429</v>
      </c>
      <c r="K146" s="24">
        <f t="shared" si="11"/>
        <v>5904628</v>
      </c>
      <c r="L146" s="37">
        <f>I146*Info!$H$5</f>
        <v>3031.5016673383552</v>
      </c>
      <c r="M146" s="24">
        <f t="shared" si="12"/>
        <v>4332015.8826265093</v>
      </c>
    </row>
    <row r="147" spans="3:13" x14ac:dyDescent="0.3">
      <c r="C147" s="28">
        <v>44147</v>
      </c>
      <c r="D147" s="1">
        <v>15</v>
      </c>
      <c r="E147" s="1" t="s">
        <v>8</v>
      </c>
      <c r="F147" s="2">
        <f t="shared" si="13"/>
        <v>88460</v>
      </c>
      <c r="G147" s="2">
        <v>89977</v>
      </c>
      <c r="H147" s="22">
        <f t="shared" si="9"/>
        <v>1517</v>
      </c>
      <c r="I147" s="23">
        <f t="shared" si="10"/>
        <v>1517</v>
      </c>
      <c r="J147" s="2">
        <v>1429</v>
      </c>
      <c r="K147" s="24">
        <f t="shared" si="11"/>
        <v>2167793</v>
      </c>
      <c r="L147" s="37">
        <f>I147*Info!$H$5</f>
        <v>1112.9690293688975</v>
      </c>
      <c r="M147" s="24">
        <f t="shared" si="12"/>
        <v>1590432.7429681546</v>
      </c>
    </row>
    <row r="148" spans="3:13" x14ac:dyDescent="0.3">
      <c r="C148" s="28">
        <v>44148</v>
      </c>
      <c r="D148" s="1">
        <v>15</v>
      </c>
      <c r="E148" s="1" t="s">
        <v>9</v>
      </c>
      <c r="F148" s="2">
        <f t="shared" si="13"/>
        <v>2193</v>
      </c>
      <c r="G148" s="2">
        <v>2395</v>
      </c>
      <c r="H148" s="22">
        <f t="shared" si="9"/>
        <v>202</v>
      </c>
      <c r="I148" s="23">
        <f t="shared" si="10"/>
        <v>871.47199999999998</v>
      </c>
      <c r="J148" s="2">
        <v>1429</v>
      </c>
      <c r="K148" s="24">
        <f t="shared" si="11"/>
        <v>1245333.4879999999</v>
      </c>
      <c r="L148" s="37">
        <f>I148*Info!$H$5</f>
        <v>639.36805930268417</v>
      </c>
      <c r="M148" s="24">
        <f t="shared" si="12"/>
        <v>913656.9567435357</v>
      </c>
    </row>
    <row r="149" spans="3:13" x14ac:dyDescent="0.3">
      <c r="C149" s="28">
        <v>44166</v>
      </c>
      <c r="D149" s="1">
        <v>6</v>
      </c>
      <c r="E149" s="1" t="s">
        <v>3</v>
      </c>
      <c r="F149" s="2">
        <f t="shared" si="13"/>
        <v>89351</v>
      </c>
      <c r="G149" s="2">
        <v>89948</v>
      </c>
      <c r="H149" s="22">
        <f t="shared" si="9"/>
        <v>597</v>
      </c>
      <c r="I149" s="23">
        <f t="shared" si="10"/>
        <v>871.47199999999998</v>
      </c>
      <c r="J149" s="2">
        <v>1429</v>
      </c>
      <c r="K149" s="24">
        <f t="shared" si="11"/>
        <v>1245333.4879999999</v>
      </c>
      <c r="L149" s="37">
        <f>I149*Info!$H$5</f>
        <v>639.36805930268417</v>
      </c>
      <c r="M149" s="24">
        <f t="shared" si="12"/>
        <v>913656.9567435357</v>
      </c>
    </row>
    <row r="150" spans="3:13" x14ac:dyDescent="0.3">
      <c r="C150" s="28">
        <v>44167</v>
      </c>
      <c r="D150" s="1">
        <v>6</v>
      </c>
      <c r="E150" s="1" t="s">
        <v>4</v>
      </c>
      <c r="F150" s="2">
        <f t="shared" si="13"/>
        <v>67103</v>
      </c>
      <c r="G150" s="2">
        <v>68164</v>
      </c>
      <c r="H150" s="22">
        <f t="shared" si="9"/>
        <v>1061</v>
      </c>
      <c r="I150" s="23">
        <f t="shared" si="10"/>
        <v>1061</v>
      </c>
      <c r="J150" s="2">
        <v>1429</v>
      </c>
      <c r="K150" s="24">
        <f t="shared" si="11"/>
        <v>1516169</v>
      </c>
      <c r="L150" s="37">
        <f>I150*Info!$H$5</f>
        <v>778.41802251839181</v>
      </c>
      <c r="M150" s="24">
        <f t="shared" si="12"/>
        <v>1112359.3541787819</v>
      </c>
    </row>
    <row r="151" spans="3:13" x14ac:dyDescent="0.3">
      <c r="C151" s="28">
        <v>44168</v>
      </c>
      <c r="D151" s="1">
        <v>6</v>
      </c>
      <c r="E151" s="1" t="s">
        <v>5</v>
      </c>
      <c r="F151" s="2">
        <f t="shared" si="13"/>
        <v>83908</v>
      </c>
      <c r="G151" s="2">
        <v>85883</v>
      </c>
      <c r="H151" s="22">
        <f t="shared" si="9"/>
        <v>1975</v>
      </c>
      <c r="I151" s="23">
        <f t="shared" si="10"/>
        <v>1975</v>
      </c>
      <c r="J151" s="2">
        <v>1429</v>
      </c>
      <c r="K151" s="24">
        <f t="shared" si="11"/>
        <v>2822275</v>
      </c>
      <c r="L151" s="37">
        <f>I151*Info!$H$5</f>
        <v>1448.9873651968178</v>
      </c>
      <c r="M151" s="24">
        <f t="shared" si="12"/>
        <v>2070602.9448662526</v>
      </c>
    </row>
    <row r="152" spans="3:13" x14ac:dyDescent="0.3">
      <c r="C152" s="28">
        <v>44169</v>
      </c>
      <c r="D152" s="1">
        <v>6</v>
      </c>
      <c r="E152" s="1" t="s">
        <v>6</v>
      </c>
      <c r="F152" s="2">
        <f t="shared" si="13"/>
        <v>120284</v>
      </c>
      <c r="G152" s="2">
        <v>124632</v>
      </c>
      <c r="H152" s="22">
        <f t="shared" si="9"/>
        <v>4348</v>
      </c>
      <c r="I152" s="23">
        <f t="shared" si="10"/>
        <v>4348</v>
      </c>
      <c r="J152" s="2">
        <v>1429</v>
      </c>
      <c r="K152" s="24">
        <f t="shared" si="11"/>
        <v>6213292</v>
      </c>
      <c r="L152" s="37">
        <f>I152*Info!$H$5</f>
        <v>3189.9731968991209</v>
      </c>
      <c r="M152" s="24">
        <f t="shared" si="12"/>
        <v>4558471.6983688436</v>
      </c>
    </row>
    <row r="153" spans="3:13" x14ac:dyDescent="0.3">
      <c r="C153" s="28">
        <v>44170</v>
      </c>
      <c r="D153" s="1">
        <v>6</v>
      </c>
      <c r="E153" s="1" t="s">
        <v>7</v>
      </c>
      <c r="F153" s="2">
        <f t="shared" si="13"/>
        <v>90496</v>
      </c>
      <c r="G153" s="2">
        <v>91930</v>
      </c>
      <c r="H153" s="22">
        <f t="shared" si="9"/>
        <v>1434</v>
      </c>
      <c r="I153" s="23">
        <f t="shared" si="10"/>
        <v>1434</v>
      </c>
      <c r="J153" s="2">
        <v>1429</v>
      </c>
      <c r="K153" s="24">
        <f t="shared" si="11"/>
        <v>2049186</v>
      </c>
      <c r="L153" s="37">
        <f>I153*Info!$H$5</f>
        <v>1052.0748768061958</v>
      </c>
      <c r="M153" s="24">
        <f t="shared" si="12"/>
        <v>1503414.9989560538</v>
      </c>
    </row>
    <row r="154" spans="3:13" x14ac:dyDescent="0.3">
      <c r="C154" s="28">
        <v>44171</v>
      </c>
      <c r="D154" s="1">
        <v>6</v>
      </c>
      <c r="E154" s="1" t="s">
        <v>8</v>
      </c>
      <c r="F154" s="2">
        <f t="shared" si="13"/>
        <v>66416</v>
      </c>
      <c r="G154" s="2">
        <v>67587</v>
      </c>
      <c r="H154" s="22">
        <f t="shared" si="9"/>
        <v>1171</v>
      </c>
      <c r="I154" s="23">
        <f t="shared" si="10"/>
        <v>1171</v>
      </c>
      <c r="J154" s="2">
        <v>1429</v>
      </c>
      <c r="K154" s="24">
        <f t="shared" si="11"/>
        <v>1673359</v>
      </c>
      <c r="L154" s="37">
        <f>I154*Info!$H$5</f>
        <v>859.12111627618924</v>
      </c>
      <c r="M154" s="24">
        <f t="shared" si="12"/>
        <v>1227684.0751586745</v>
      </c>
    </row>
    <row r="155" spans="3:13" x14ac:dyDescent="0.3">
      <c r="C155" s="28">
        <v>44172</v>
      </c>
      <c r="D155" s="1">
        <v>15</v>
      </c>
      <c r="E155" s="1" t="s">
        <v>3</v>
      </c>
      <c r="F155" s="2">
        <f t="shared" si="13"/>
        <v>108744</v>
      </c>
      <c r="G155" s="2">
        <v>110170</v>
      </c>
      <c r="H155" s="22">
        <f t="shared" si="9"/>
        <v>1426</v>
      </c>
      <c r="I155" s="23">
        <f t="shared" si="10"/>
        <v>1426</v>
      </c>
      <c r="J155" s="2">
        <v>1429</v>
      </c>
      <c r="K155" s="24">
        <f t="shared" si="11"/>
        <v>2037754</v>
      </c>
      <c r="L155" s="37">
        <f>I155*Info!$H$5</f>
        <v>1046.2055608965379</v>
      </c>
      <c r="M155" s="24">
        <f t="shared" si="12"/>
        <v>1495027.7465211528</v>
      </c>
    </row>
    <row r="156" spans="3:13" x14ac:dyDescent="0.3">
      <c r="C156" s="28">
        <v>44173</v>
      </c>
      <c r="D156" s="1">
        <v>15</v>
      </c>
      <c r="E156" s="1" t="s">
        <v>4</v>
      </c>
      <c r="F156" s="2">
        <f t="shared" si="13"/>
        <v>59756</v>
      </c>
      <c r="G156" s="2">
        <v>60881</v>
      </c>
      <c r="H156" s="22">
        <f t="shared" si="9"/>
        <v>1125</v>
      </c>
      <c r="I156" s="23">
        <f t="shared" si="10"/>
        <v>1125</v>
      </c>
      <c r="J156" s="2">
        <v>1429</v>
      </c>
      <c r="K156" s="24">
        <f t="shared" si="11"/>
        <v>1607625</v>
      </c>
      <c r="L156" s="37">
        <f>I156*Info!$H$5</f>
        <v>825.37254979565569</v>
      </c>
      <c r="M156" s="24">
        <f t="shared" si="12"/>
        <v>1179457.3736579919</v>
      </c>
    </row>
    <row r="157" spans="3:13" x14ac:dyDescent="0.3">
      <c r="C157" s="28">
        <v>44174</v>
      </c>
      <c r="D157" s="1">
        <v>15</v>
      </c>
      <c r="E157" s="1" t="s">
        <v>5</v>
      </c>
      <c r="F157" s="2">
        <f t="shared" si="13"/>
        <v>115187</v>
      </c>
      <c r="G157" s="2">
        <v>116351</v>
      </c>
      <c r="H157" s="22">
        <f t="shared" si="9"/>
        <v>1164</v>
      </c>
      <c r="I157" s="23">
        <f t="shared" si="10"/>
        <v>1164</v>
      </c>
      <c r="J157" s="2">
        <v>1429</v>
      </c>
      <c r="K157" s="24">
        <f t="shared" si="11"/>
        <v>1663356</v>
      </c>
      <c r="L157" s="37">
        <f>I157*Info!$H$5</f>
        <v>853.98546485523843</v>
      </c>
      <c r="M157" s="24">
        <f t="shared" si="12"/>
        <v>1220345.2292781358</v>
      </c>
    </row>
    <row r="158" spans="3:13" x14ac:dyDescent="0.3">
      <c r="C158" s="28">
        <v>44175</v>
      </c>
      <c r="D158" s="1">
        <v>15</v>
      </c>
      <c r="E158" s="1" t="s">
        <v>6</v>
      </c>
      <c r="F158" s="2">
        <f t="shared" si="13"/>
        <v>139814</v>
      </c>
      <c r="G158" s="2">
        <v>142594</v>
      </c>
      <c r="H158" s="22">
        <f t="shared" si="9"/>
        <v>2780</v>
      </c>
      <c r="I158" s="23">
        <f t="shared" si="10"/>
        <v>2780</v>
      </c>
      <c r="J158" s="2">
        <v>1429</v>
      </c>
      <c r="K158" s="24">
        <f t="shared" si="11"/>
        <v>3972620</v>
      </c>
      <c r="L158" s="37">
        <f>I158*Info!$H$5</f>
        <v>2039.5872786061536</v>
      </c>
      <c r="M158" s="24">
        <f t="shared" si="12"/>
        <v>2914570.2211281937</v>
      </c>
    </row>
    <row r="159" spans="3:13" x14ac:dyDescent="0.3">
      <c r="C159" s="28">
        <v>44176</v>
      </c>
      <c r="D159" s="1">
        <v>15</v>
      </c>
      <c r="E159" s="1" t="s">
        <v>7</v>
      </c>
      <c r="F159" s="2">
        <f t="shared" si="13"/>
        <v>153726</v>
      </c>
      <c r="G159" s="2">
        <v>157905</v>
      </c>
      <c r="H159" s="22">
        <f t="shared" si="9"/>
        <v>4179</v>
      </c>
      <c r="I159" s="23">
        <f t="shared" si="10"/>
        <v>4179</v>
      </c>
      <c r="J159" s="2">
        <v>1429</v>
      </c>
      <c r="K159" s="24">
        <f t="shared" si="11"/>
        <v>5971791</v>
      </c>
      <c r="L159" s="37">
        <f>I159*Info!$H$5</f>
        <v>3065.9838983075956</v>
      </c>
      <c r="M159" s="24">
        <f t="shared" si="12"/>
        <v>4381290.9906815542</v>
      </c>
    </row>
    <row r="160" spans="3:13" x14ac:dyDescent="0.3">
      <c r="C160" s="28">
        <v>44177</v>
      </c>
      <c r="D160" s="1">
        <v>15</v>
      </c>
      <c r="E160" s="1" t="s">
        <v>8</v>
      </c>
      <c r="F160" s="2">
        <f t="shared" si="13"/>
        <v>89977</v>
      </c>
      <c r="G160" s="2">
        <v>91535</v>
      </c>
      <c r="H160" s="22">
        <f t="shared" si="9"/>
        <v>1558</v>
      </c>
      <c r="I160" s="23">
        <f t="shared" si="10"/>
        <v>1558</v>
      </c>
      <c r="J160" s="2">
        <v>1429</v>
      </c>
      <c r="K160" s="24">
        <f t="shared" si="11"/>
        <v>2226382</v>
      </c>
      <c r="L160" s="37">
        <f>I160*Info!$H$5</f>
        <v>1143.0492734058948</v>
      </c>
      <c r="M160" s="24">
        <f t="shared" si="12"/>
        <v>1633417.4116970238</v>
      </c>
    </row>
    <row r="161" spans="3:13" x14ac:dyDescent="0.3">
      <c r="C161" s="28">
        <v>44178</v>
      </c>
      <c r="D161" s="1">
        <v>15</v>
      </c>
      <c r="E161" s="1" t="s">
        <v>9</v>
      </c>
      <c r="F161" s="2">
        <f t="shared" si="13"/>
        <v>2395</v>
      </c>
      <c r="G161" s="2">
        <v>2628</v>
      </c>
      <c r="H161" s="22">
        <f t="shared" si="9"/>
        <v>233</v>
      </c>
      <c r="I161" s="23">
        <f t="shared" si="10"/>
        <v>871.47199999999998</v>
      </c>
      <c r="J161" s="2">
        <v>1429</v>
      </c>
      <c r="K161" s="24">
        <f t="shared" si="11"/>
        <v>1245333.4879999999</v>
      </c>
      <c r="L161" s="37">
        <f>I161*Info!$H$5</f>
        <v>639.36805930268417</v>
      </c>
      <c r="M161" s="24">
        <f t="shared" si="12"/>
        <v>913656.9567435357</v>
      </c>
    </row>
    <row r="162" spans="3:13" x14ac:dyDescent="0.3">
      <c r="C162" s="28">
        <v>44197</v>
      </c>
      <c r="D162" s="1">
        <v>6</v>
      </c>
      <c r="E162" s="1" t="s">
        <v>3</v>
      </c>
      <c r="F162" s="2">
        <f t="shared" si="13"/>
        <v>89948</v>
      </c>
      <c r="G162" s="2">
        <v>90586</v>
      </c>
      <c r="H162" s="22">
        <f t="shared" si="9"/>
        <v>638</v>
      </c>
      <c r="I162" s="23">
        <f t="shared" si="10"/>
        <v>871.47199999999998</v>
      </c>
      <c r="J162" s="2">
        <v>1429</v>
      </c>
      <c r="K162" s="24">
        <f t="shared" si="11"/>
        <v>1245333.4879999999</v>
      </c>
      <c r="L162" s="37">
        <f>I162*Info!$H$5</f>
        <v>639.36805930268417</v>
      </c>
      <c r="M162" s="24">
        <f t="shared" si="12"/>
        <v>913656.9567435357</v>
      </c>
    </row>
    <row r="163" spans="3:13" x14ac:dyDescent="0.3">
      <c r="C163" s="28">
        <v>44198</v>
      </c>
      <c r="D163" s="1">
        <v>6</v>
      </c>
      <c r="E163" s="1" t="s">
        <v>4</v>
      </c>
      <c r="F163" s="2">
        <f t="shared" si="13"/>
        <v>68164</v>
      </c>
      <c r="G163" s="2">
        <v>69090</v>
      </c>
      <c r="H163" s="22">
        <f t="shared" si="9"/>
        <v>926</v>
      </c>
      <c r="I163" s="23">
        <f t="shared" si="10"/>
        <v>926</v>
      </c>
      <c r="J163" s="2">
        <v>1429</v>
      </c>
      <c r="K163" s="24">
        <f t="shared" si="11"/>
        <v>1323254</v>
      </c>
      <c r="L163" s="37">
        <f>I163*Info!$H$5</f>
        <v>679.37331654291313</v>
      </c>
      <c r="M163" s="24">
        <f t="shared" si="12"/>
        <v>970824.46933982288</v>
      </c>
    </row>
    <row r="164" spans="3:13" x14ac:dyDescent="0.3">
      <c r="C164" s="28">
        <v>44199</v>
      </c>
      <c r="D164" s="1">
        <v>6</v>
      </c>
      <c r="E164" s="1" t="s">
        <v>5</v>
      </c>
      <c r="F164" s="2">
        <f t="shared" si="13"/>
        <v>85883</v>
      </c>
      <c r="G164" s="2">
        <v>87385</v>
      </c>
      <c r="H164" s="22">
        <f t="shared" si="9"/>
        <v>1502</v>
      </c>
      <c r="I164" s="23">
        <f t="shared" si="10"/>
        <v>1502</v>
      </c>
      <c r="J164" s="2">
        <v>1429</v>
      </c>
      <c r="K164" s="24">
        <f t="shared" si="11"/>
        <v>2146358</v>
      </c>
      <c r="L164" s="37">
        <f>I164*Info!$H$5</f>
        <v>1101.9640620382888</v>
      </c>
      <c r="M164" s="24">
        <f t="shared" si="12"/>
        <v>1574706.6446527147</v>
      </c>
    </row>
    <row r="165" spans="3:13" x14ac:dyDescent="0.3">
      <c r="C165" s="28">
        <v>44200</v>
      </c>
      <c r="D165" s="1">
        <v>6</v>
      </c>
      <c r="E165" s="1" t="s">
        <v>6</v>
      </c>
      <c r="F165" s="2">
        <f t="shared" si="13"/>
        <v>124632</v>
      </c>
      <c r="G165" s="2">
        <v>127705</v>
      </c>
      <c r="H165" s="22">
        <f t="shared" si="9"/>
        <v>3073</v>
      </c>
      <c r="I165" s="23">
        <f t="shared" si="10"/>
        <v>3073</v>
      </c>
      <c r="J165" s="2">
        <v>1429</v>
      </c>
      <c r="K165" s="24">
        <f t="shared" si="11"/>
        <v>4391317</v>
      </c>
      <c r="L165" s="37">
        <f>I165*Info!$H$5</f>
        <v>2254.550973797378</v>
      </c>
      <c r="M165" s="24">
        <f t="shared" si="12"/>
        <v>3221753.3415564531</v>
      </c>
    </row>
    <row r="166" spans="3:13" x14ac:dyDescent="0.3">
      <c r="C166" s="28">
        <v>44201</v>
      </c>
      <c r="D166" s="1">
        <v>6</v>
      </c>
      <c r="E166" s="1" t="s">
        <v>7</v>
      </c>
      <c r="F166" s="2">
        <f t="shared" si="13"/>
        <v>91930</v>
      </c>
      <c r="G166" s="2">
        <v>93256</v>
      </c>
      <c r="H166" s="22">
        <f t="shared" si="9"/>
        <v>1326</v>
      </c>
      <c r="I166" s="23">
        <f t="shared" si="10"/>
        <v>1326</v>
      </c>
      <c r="J166" s="2">
        <v>1429</v>
      </c>
      <c r="K166" s="24">
        <f t="shared" si="11"/>
        <v>1894854</v>
      </c>
      <c r="L166" s="37">
        <f>I166*Info!$H$5</f>
        <v>972.83911202581294</v>
      </c>
      <c r="M166" s="24">
        <f t="shared" si="12"/>
        <v>1390187.0910848866</v>
      </c>
    </row>
    <row r="167" spans="3:13" x14ac:dyDescent="0.3">
      <c r="C167" s="28">
        <v>44202</v>
      </c>
      <c r="D167" s="1">
        <v>6</v>
      </c>
      <c r="E167" s="1" t="s">
        <v>8</v>
      </c>
      <c r="F167" s="2">
        <f t="shared" si="13"/>
        <v>67587</v>
      </c>
      <c r="G167" s="2">
        <v>68422</v>
      </c>
      <c r="H167" s="22">
        <f t="shared" si="9"/>
        <v>835</v>
      </c>
      <c r="I167" s="23">
        <f t="shared" si="10"/>
        <v>871.47199999999998</v>
      </c>
      <c r="J167" s="2">
        <v>1429</v>
      </c>
      <c r="K167" s="24">
        <f t="shared" si="11"/>
        <v>1245333.4879999999</v>
      </c>
      <c r="L167" s="37">
        <f>I167*Info!$H$5</f>
        <v>639.36805930268417</v>
      </c>
      <c r="M167" s="24">
        <f t="shared" si="12"/>
        <v>913656.9567435357</v>
      </c>
    </row>
    <row r="168" spans="3:13" x14ac:dyDescent="0.3">
      <c r="C168" s="28">
        <v>44203</v>
      </c>
      <c r="D168" s="1">
        <v>15</v>
      </c>
      <c r="E168" s="1" t="s">
        <v>3</v>
      </c>
      <c r="F168" s="2">
        <f t="shared" si="13"/>
        <v>110170</v>
      </c>
      <c r="G168" s="2">
        <v>111387</v>
      </c>
      <c r="H168" s="22">
        <f t="shared" si="9"/>
        <v>1217</v>
      </c>
      <c r="I168" s="23">
        <f t="shared" si="10"/>
        <v>1217</v>
      </c>
      <c r="J168" s="2">
        <v>1429</v>
      </c>
      <c r="K168" s="24">
        <f t="shared" si="11"/>
        <v>1739093</v>
      </c>
      <c r="L168" s="37">
        <f>I168*Info!$H$5</f>
        <v>892.86968275672268</v>
      </c>
      <c r="M168" s="24">
        <f t="shared" si="12"/>
        <v>1275910.7766593567</v>
      </c>
    </row>
    <row r="169" spans="3:13" x14ac:dyDescent="0.3">
      <c r="C169" s="28">
        <v>44204</v>
      </c>
      <c r="D169" s="1">
        <v>15</v>
      </c>
      <c r="E169" s="1" t="s">
        <v>4</v>
      </c>
      <c r="F169" s="2">
        <f t="shared" si="13"/>
        <v>60881</v>
      </c>
      <c r="G169" s="2">
        <v>61924</v>
      </c>
      <c r="H169" s="22">
        <f t="shared" si="9"/>
        <v>1043</v>
      </c>
      <c r="I169" s="23">
        <f t="shared" si="10"/>
        <v>1043</v>
      </c>
      <c r="J169" s="2">
        <v>1429</v>
      </c>
      <c r="K169" s="24">
        <f t="shared" si="11"/>
        <v>1490447</v>
      </c>
      <c r="L169" s="37">
        <f>I169*Info!$H$5</f>
        <v>765.21206172166126</v>
      </c>
      <c r="M169" s="24">
        <f t="shared" si="12"/>
        <v>1093488.036200254</v>
      </c>
    </row>
    <row r="170" spans="3:13" x14ac:dyDescent="0.3">
      <c r="C170" s="28">
        <v>44205</v>
      </c>
      <c r="D170" s="1">
        <v>15</v>
      </c>
      <c r="E170" s="1" t="s">
        <v>5</v>
      </c>
      <c r="F170" s="2">
        <f t="shared" si="13"/>
        <v>116351</v>
      </c>
      <c r="G170" s="2">
        <v>117554</v>
      </c>
      <c r="H170" s="22">
        <f t="shared" si="9"/>
        <v>1203</v>
      </c>
      <c r="I170" s="23">
        <f t="shared" si="10"/>
        <v>1203</v>
      </c>
      <c r="J170" s="2">
        <v>1429</v>
      </c>
      <c r="K170" s="24">
        <f t="shared" si="11"/>
        <v>1719087</v>
      </c>
      <c r="L170" s="37">
        <f>I170*Info!$H$5</f>
        <v>882.59837991482118</v>
      </c>
      <c r="M170" s="24">
        <f t="shared" si="12"/>
        <v>1261233.0848982795</v>
      </c>
    </row>
    <row r="171" spans="3:13" x14ac:dyDescent="0.3">
      <c r="C171" s="28">
        <v>44206</v>
      </c>
      <c r="D171" s="1">
        <v>15</v>
      </c>
      <c r="E171" s="1" t="s">
        <v>6</v>
      </c>
      <c r="F171" s="2">
        <f t="shared" si="13"/>
        <v>142594</v>
      </c>
      <c r="G171" s="2">
        <v>145212</v>
      </c>
      <c r="H171" s="22">
        <f t="shared" si="9"/>
        <v>2618</v>
      </c>
      <c r="I171" s="23">
        <f t="shared" si="10"/>
        <v>2618</v>
      </c>
      <c r="J171" s="2">
        <v>1429</v>
      </c>
      <c r="K171" s="24">
        <f t="shared" si="11"/>
        <v>3741122</v>
      </c>
      <c r="L171" s="37">
        <f>I171*Info!$H$5</f>
        <v>1920.7336314355794</v>
      </c>
      <c r="M171" s="24">
        <f t="shared" si="12"/>
        <v>2744728.3593214429</v>
      </c>
    </row>
    <row r="172" spans="3:13" x14ac:dyDescent="0.3">
      <c r="C172" s="28">
        <v>44207</v>
      </c>
      <c r="D172" s="1">
        <v>15</v>
      </c>
      <c r="E172" s="1" t="s">
        <v>7</v>
      </c>
      <c r="F172" s="2">
        <f t="shared" si="13"/>
        <v>157905</v>
      </c>
      <c r="G172" s="2">
        <v>161789</v>
      </c>
      <c r="H172" s="22">
        <f t="shared" si="9"/>
        <v>3884</v>
      </c>
      <c r="I172" s="23">
        <f t="shared" si="10"/>
        <v>3884</v>
      </c>
      <c r="J172" s="2">
        <v>1429</v>
      </c>
      <c r="K172" s="24">
        <f t="shared" si="11"/>
        <v>5550236</v>
      </c>
      <c r="L172" s="37">
        <f>I172*Info!$H$5</f>
        <v>2849.5528741389571</v>
      </c>
      <c r="M172" s="24">
        <f t="shared" si="12"/>
        <v>4072011.0571445697</v>
      </c>
    </row>
    <row r="173" spans="3:13" x14ac:dyDescent="0.3">
      <c r="C173" s="28">
        <v>44208</v>
      </c>
      <c r="D173" s="1">
        <v>15</v>
      </c>
      <c r="E173" s="1" t="s">
        <v>8</v>
      </c>
      <c r="F173" s="2">
        <f t="shared" si="13"/>
        <v>91535</v>
      </c>
      <c r="G173" s="2">
        <v>92785</v>
      </c>
      <c r="H173" s="22">
        <f t="shared" si="9"/>
        <v>1250</v>
      </c>
      <c r="I173" s="23">
        <f t="shared" si="10"/>
        <v>1250</v>
      </c>
      <c r="J173" s="2">
        <v>1429</v>
      </c>
      <c r="K173" s="24">
        <f t="shared" si="11"/>
        <v>1786250</v>
      </c>
      <c r="L173" s="37">
        <f>I173*Info!$H$5</f>
        <v>917.08061088406191</v>
      </c>
      <c r="M173" s="24">
        <f t="shared" si="12"/>
        <v>1310508.1929533244</v>
      </c>
    </row>
    <row r="174" spans="3:13" x14ac:dyDescent="0.3">
      <c r="C174" s="28">
        <v>44209</v>
      </c>
      <c r="D174" s="1">
        <v>15</v>
      </c>
      <c r="E174" s="1" t="s">
        <v>9</v>
      </c>
      <c r="F174" s="2">
        <f t="shared" ref="F174:F205" si="14">G161</f>
        <v>2628</v>
      </c>
      <c r="G174" s="2">
        <v>2748</v>
      </c>
      <c r="H174" s="22">
        <f t="shared" si="9"/>
        <v>120</v>
      </c>
      <c r="I174" s="23">
        <f t="shared" si="10"/>
        <v>871.47199999999998</v>
      </c>
      <c r="J174" s="2">
        <v>1429</v>
      </c>
      <c r="K174" s="24">
        <f t="shared" si="11"/>
        <v>1245333.4879999999</v>
      </c>
      <c r="L174" s="37">
        <f>I174*Info!$H$5</f>
        <v>639.36805930268417</v>
      </c>
      <c r="M174" s="24">
        <f t="shared" si="12"/>
        <v>913656.9567435357</v>
      </c>
    </row>
    <row r="175" spans="3:13" x14ac:dyDescent="0.3">
      <c r="C175" s="28">
        <v>44228</v>
      </c>
      <c r="D175" s="1">
        <v>6</v>
      </c>
      <c r="E175" s="1" t="s">
        <v>3</v>
      </c>
      <c r="F175" s="2">
        <f t="shared" si="14"/>
        <v>90586</v>
      </c>
      <c r="G175" s="2">
        <v>91177</v>
      </c>
      <c r="H175" s="22">
        <f t="shared" si="9"/>
        <v>591</v>
      </c>
      <c r="I175" s="23">
        <f t="shared" si="10"/>
        <v>871.47199999999998</v>
      </c>
      <c r="J175" s="2">
        <v>1429</v>
      </c>
      <c r="K175" s="24">
        <f t="shared" si="11"/>
        <v>1245333.4879999999</v>
      </c>
      <c r="L175" s="37">
        <f>I175*Info!$H$5</f>
        <v>639.36805930268417</v>
      </c>
      <c r="M175" s="24">
        <f t="shared" si="12"/>
        <v>913656.9567435357</v>
      </c>
    </row>
    <row r="176" spans="3:13" x14ac:dyDescent="0.3">
      <c r="C176" s="28">
        <v>44228</v>
      </c>
      <c r="D176" s="1">
        <v>6</v>
      </c>
      <c r="E176" s="1" t="s">
        <v>4</v>
      </c>
      <c r="F176" s="2">
        <f t="shared" si="14"/>
        <v>69090</v>
      </c>
      <c r="G176" s="2">
        <v>70184</v>
      </c>
      <c r="H176" s="22">
        <f t="shared" si="9"/>
        <v>1094</v>
      </c>
      <c r="I176" s="23">
        <f t="shared" si="10"/>
        <v>1094</v>
      </c>
      <c r="J176" s="2">
        <v>1429</v>
      </c>
      <c r="K176" s="24">
        <f t="shared" si="11"/>
        <v>1563326</v>
      </c>
      <c r="L176" s="37">
        <f>I176*Info!$H$5</f>
        <v>802.62895064573104</v>
      </c>
      <c r="M176" s="24">
        <f t="shared" si="12"/>
        <v>1146956.7704727496</v>
      </c>
    </row>
    <row r="177" spans="3:13" x14ac:dyDescent="0.3">
      <c r="C177" s="28">
        <v>44228</v>
      </c>
      <c r="D177" s="1">
        <v>6</v>
      </c>
      <c r="E177" s="1" t="s">
        <v>5</v>
      </c>
      <c r="F177" s="2">
        <f t="shared" si="14"/>
        <v>87385</v>
      </c>
      <c r="G177" s="2">
        <v>88811</v>
      </c>
      <c r="H177" s="22">
        <f t="shared" si="9"/>
        <v>1426</v>
      </c>
      <c r="I177" s="23">
        <f t="shared" si="10"/>
        <v>1426</v>
      </c>
      <c r="J177" s="2">
        <v>1429</v>
      </c>
      <c r="K177" s="24">
        <f t="shared" si="11"/>
        <v>2037754</v>
      </c>
      <c r="L177" s="37">
        <f>I177*Info!$H$5</f>
        <v>1046.2055608965379</v>
      </c>
      <c r="M177" s="24">
        <f t="shared" si="12"/>
        <v>1495027.7465211528</v>
      </c>
    </row>
    <row r="178" spans="3:13" x14ac:dyDescent="0.3">
      <c r="C178" s="28">
        <v>44228</v>
      </c>
      <c r="D178" s="1">
        <v>6</v>
      </c>
      <c r="E178" s="1" t="s">
        <v>6</v>
      </c>
      <c r="F178" s="2">
        <f t="shared" si="14"/>
        <v>127705</v>
      </c>
      <c r="G178" s="2">
        <v>130793</v>
      </c>
      <c r="H178" s="22">
        <f t="shared" si="9"/>
        <v>3088</v>
      </c>
      <c r="I178" s="23">
        <f t="shared" si="10"/>
        <v>3088</v>
      </c>
      <c r="J178" s="2">
        <v>1429</v>
      </c>
      <c r="K178" s="24">
        <f t="shared" si="11"/>
        <v>4412752</v>
      </c>
      <c r="L178" s="37">
        <f>I178*Info!$H$5</f>
        <v>2265.5559411279864</v>
      </c>
      <c r="M178" s="24">
        <f t="shared" si="12"/>
        <v>3237479.4398718928</v>
      </c>
    </row>
    <row r="179" spans="3:13" x14ac:dyDescent="0.3">
      <c r="C179" s="28">
        <v>44228</v>
      </c>
      <c r="D179" s="1">
        <v>6</v>
      </c>
      <c r="E179" s="1" t="s">
        <v>7</v>
      </c>
      <c r="F179" s="2">
        <f t="shared" si="14"/>
        <v>93256</v>
      </c>
      <c r="G179" s="2">
        <v>94498</v>
      </c>
      <c r="H179" s="22">
        <f t="shared" si="9"/>
        <v>1242</v>
      </c>
      <c r="I179" s="23">
        <f t="shared" si="10"/>
        <v>1242</v>
      </c>
      <c r="J179" s="2">
        <v>1429</v>
      </c>
      <c r="K179" s="24">
        <f t="shared" si="11"/>
        <v>1774818</v>
      </c>
      <c r="L179" s="37">
        <f>I179*Info!$H$5</f>
        <v>911.21129497440393</v>
      </c>
      <c r="M179" s="24">
        <f t="shared" si="12"/>
        <v>1302120.9405184232</v>
      </c>
    </row>
    <row r="180" spans="3:13" x14ac:dyDescent="0.3">
      <c r="C180" s="28">
        <v>44228</v>
      </c>
      <c r="D180" s="1">
        <v>6</v>
      </c>
      <c r="E180" s="1" t="s">
        <v>8</v>
      </c>
      <c r="F180" s="2">
        <f t="shared" si="14"/>
        <v>68422</v>
      </c>
      <c r="G180" s="2">
        <v>69216</v>
      </c>
      <c r="H180" s="22">
        <f t="shared" si="9"/>
        <v>794</v>
      </c>
      <c r="I180" s="23">
        <f t="shared" si="10"/>
        <v>871.47199999999998</v>
      </c>
      <c r="J180" s="2">
        <v>1429</v>
      </c>
      <c r="K180" s="24">
        <f t="shared" si="11"/>
        <v>1245333.4879999999</v>
      </c>
      <c r="L180" s="37">
        <f>I180*Info!$H$5</f>
        <v>639.36805930268417</v>
      </c>
      <c r="M180" s="24">
        <f t="shared" si="12"/>
        <v>913656.9567435357</v>
      </c>
    </row>
    <row r="181" spans="3:13" x14ac:dyDescent="0.3">
      <c r="C181" s="28">
        <v>44228</v>
      </c>
      <c r="D181" s="1">
        <v>15</v>
      </c>
      <c r="E181" s="1" t="s">
        <v>3</v>
      </c>
      <c r="F181" s="2">
        <f t="shared" si="14"/>
        <v>111387</v>
      </c>
      <c r="G181" s="2">
        <v>112675</v>
      </c>
      <c r="H181" s="22">
        <f t="shared" si="9"/>
        <v>1288</v>
      </c>
      <c r="I181" s="23">
        <f t="shared" si="10"/>
        <v>1288</v>
      </c>
      <c r="J181" s="2">
        <v>1429</v>
      </c>
      <c r="K181" s="24">
        <f t="shared" si="11"/>
        <v>1840552</v>
      </c>
      <c r="L181" s="37">
        <f>I181*Info!$H$5</f>
        <v>944.95986145493737</v>
      </c>
      <c r="M181" s="24">
        <f t="shared" si="12"/>
        <v>1350347.6420191056</v>
      </c>
    </row>
    <row r="182" spans="3:13" x14ac:dyDescent="0.3">
      <c r="C182" s="28">
        <v>44228</v>
      </c>
      <c r="D182" s="1">
        <v>15</v>
      </c>
      <c r="E182" s="1" t="s">
        <v>4</v>
      </c>
      <c r="F182" s="2">
        <f t="shared" si="14"/>
        <v>61924</v>
      </c>
      <c r="G182" s="2">
        <v>62731</v>
      </c>
      <c r="H182" s="22">
        <f t="shared" si="9"/>
        <v>807</v>
      </c>
      <c r="I182" s="23">
        <f t="shared" si="10"/>
        <v>871.47199999999998</v>
      </c>
      <c r="J182" s="2">
        <v>1429</v>
      </c>
      <c r="K182" s="24">
        <f t="shared" si="11"/>
        <v>1245333.4879999999</v>
      </c>
      <c r="L182" s="37">
        <f>I182*Info!$H$5</f>
        <v>639.36805930268417</v>
      </c>
      <c r="M182" s="24">
        <f t="shared" si="12"/>
        <v>913656.9567435357</v>
      </c>
    </row>
    <row r="183" spans="3:13" x14ac:dyDescent="0.3">
      <c r="C183" s="28">
        <v>44228</v>
      </c>
      <c r="D183" s="1">
        <v>15</v>
      </c>
      <c r="E183" s="1" t="s">
        <v>5</v>
      </c>
      <c r="F183" s="2">
        <f t="shared" si="14"/>
        <v>117554</v>
      </c>
      <c r="G183" s="2">
        <v>118679</v>
      </c>
      <c r="H183" s="22">
        <f t="shared" si="9"/>
        <v>1125</v>
      </c>
      <c r="I183" s="23">
        <f t="shared" si="10"/>
        <v>1125</v>
      </c>
      <c r="J183" s="2">
        <v>1429</v>
      </c>
      <c r="K183" s="24">
        <f t="shared" si="11"/>
        <v>1607625</v>
      </c>
      <c r="L183" s="37">
        <f>I183*Info!$H$5</f>
        <v>825.37254979565569</v>
      </c>
      <c r="M183" s="24">
        <f t="shared" si="12"/>
        <v>1179457.3736579919</v>
      </c>
    </row>
    <row r="184" spans="3:13" x14ac:dyDescent="0.3">
      <c r="C184" s="28">
        <v>44228</v>
      </c>
      <c r="D184" s="1">
        <v>15</v>
      </c>
      <c r="E184" s="1" t="s">
        <v>6</v>
      </c>
      <c r="F184" s="2">
        <f t="shared" si="14"/>
        <v>145212</v>
      </c>
      <c r="G184" s="2">
        <v>147924</v>
      </c>
      <c r="H184" s="22">
        <f t="shared" si="9"/>
        <v>2712</v>
      </c>
      <c r="I184" s="23">
        <f t="shared" si="10"/>
        <v>2712</v>
      </c>
      <c r="J184" s="2">
        <v>1429</v>
      </c>
      <c r="K184" s="24">
        <f t="shared" si="11"/>
        <v>3875448</v>
      </c>
      <c r="L184" s="37">
        <f>I184*Info!$H$5</f>
        <v>1989.6980933740608</v>
      </c>
      <c r="M184" s="24">
        <f t="shared" si="12"/>
        <v>2843278.5754315327</v>
      </c>
    </row>
    <row r="185" spans="3:13" x14ac:dyDescent="0.3">
      <c r="C185" s="28">
        <v>44228</v>
      </c>
      <c r="D185" s="1">
        <v>15</v>
      </c>
      <c r="E185" s="1" t="s">
        <v>7</v>
      </c>
      <c r="F185" s="2">
        <f t="shared" si="14"/>
        <v>161789</v>
      </c>
      <c r="G185" s="2">
        <v>165573</v>
      </c>
      <c r="H185" s="22">
        <f t="shared" si="9"/>
        <v>3784</v>
      </c>
      <c r="I185" s="23">
        <f t="shared" si="10"/>
        <v>3784</v>
      </c>
      <c r="J185" s="2">
        <v>1429</v>
      </c>
      <c r="K185" s="24">
        <f t="shared" si="11"/>
        <v>5407336</v>
      </c>
      <c r="L185" s="37">
        <f>I185*Info!$H$5</f>
        <v>2776.1864252682321</v>
      </c>
      <c r="M185" s="24">
        <f t="shared" si="12"/>
        <v>3967170.401708304</v>
      </c>
    </row>
    <row r="186" spans="3:13" x14ac:dyDescent="0.3">
      <c r="C186" s="28">
        <v>44228</v>
      </c>
      <c r="D186" s="1">
        <v>15</v>
      </c>
      <c r="E186" s="1" t="s">
        <v>8</v>
      </c>
      <c r="F186" s="2">
        <f t="shared" si="14"/>
        <v>92785</v>
      </c>
      <c r="G186" s="2">
        <v>93817</v>
      </c>
      <c r="H186" s="22">
        <f t="shared" si="9"/>
        <v>1032</v>
      </c>
      <c r="I186" s="23">
        <f t="shared" si="10"/>
        <v>1032</v>
      </c>
      <c r="J186" s="2">
        <v>1429</v>
      </c>
      <c r="K186" s="24">
        <f t="shared" si="11"/>
        <v>1474728</v>
      </c>
      <c r="L186" s="37">
        <f>I186*Info!$H$5</f>
        <v>757.14175234588151</v>
      </c>
      <c r="M186" s="24">
        <f t="shared" si="12"/>
        <v>1081955.5641022646</v>
      </c>
    </row>
    <row r="187" spans="3:13" x14ac:dyDescent="0.3">
      <c r="C187" s="28">
        <v>44228</v>
      </c>
      <c r="D187" s="1">
        <v>15</v>
      </c>
      <c r="E187" s="1" t="s">
        <v>9</v>
      </c>
      <c r="F187" s="2">
        <f t="shared" si="14"/>
        <v>2748</v>
      </c>
      <c r="G187" s="2">
        <v>2857</v>
      </c>
      <c r="H187" s="22">
        <f t="shared" si="9"/>
        <v>109</v>
      </c>
      <c r="I187" s="23">
        <f t="shared" si="10"/>
        <v>871.47199999999998</v>
      </c>
      <c r="J187" s="2">
        <v>1429</v>
      </c>
      <c r="K187" s="24">
        <f t="shared" si="11"/>
        <v>1245333.4879999999</v>
      </c>
      <c r="L187" s="37">
        <f>I187*Info!$H$5</f>
        <v>639.36805930268417</v>
      </c>
      <c r="M187" s="24">
        <f t="shared" si="12"/>
        <v>913656.9567435357</v>
      </c>
    </row>
    <row r="188" spans="3:13" x14ac:dyDescent="0.3">
      <c r="C188" s="28">
        <v>44256</v>
      </c>
      <c r="D188" s="1">
        <v>6</v>
      </c>
      <c r="E188" s="1" t="s">
        <v>3</v>
      </c>
      <c r="F188" s="2">
        <f t="shared" si="14"/>
        <v>91177</v>
      </c>
      <c r="G188" s="2">
        <v>92300</v>
      </c>
      <c r="H188" s="22">
        <f t="shared" si="9"/>
        <v>1123</v>
      </c>
      <c r="I188" s="23">
        <f t="shared" si="10"/>
        <v>1123</v>
      </c>
      <c r="J188" s="2">
        <v>1429</v>
      </c>
      <c r="K188" s="24">
        <f t="shared" si="11"/>
        <v>1604767</v>
      </c>
      <c r="L188" s="37">
        <f>I188*Info!$H$5</f>
        <v>823.90522081824122</v>
      </c>
      <c r="M188" s="24">
        <f t="shared" si="12"/>
        <v>1177360.5605492666</v>
      </c>
    </row>
    <row r="189" spans="3:13" x14ac:dyDescent="0.3">
      <c r="C189" s="28">
        <v>44256</v>
      </c>
      <c r="D189" s="1">
        <v>6</v>
      </c>
      <c r="E189" s="1" t="s">
        <v>4</v>
      </c>
      <c r="F189" s="2">
        <f t="shared" si="14"/>
        <v>70184</v>
      </c>
      <c r="G189" s="2">
        <v>71369</v>
      </c>
      <c r="H189" s="22">
        <f t="shared" si="9"/>
        <v>1185</v>
      </c>
      <c r="I189" s="23">
        <f t="shared" si="10"/>
        <v>1185</v>
      </c>
      <c r="J189" s="2">
        <v>1429</v>
      </c>
      <c r="K189" s="24">
        <f t="shared" si="11"/>
        <v>1693365</v>
      </c>
      <c r="L189" s="37">
        <f>I189*Info!$H$5</f>
        <v>869.39241911809074</v>
      </c>
      <c r="M189" s="24">
        <f t="shared" si="12"/>
        <v>1242361.7669197517</v>
      </c>
    </row>
    <row r="190" spans="3:13" x14ac:dyDescent="0.3">
      <c r="C190" s="28">
        <v>44256</v>
      </c>
      <c r="D190" s="1">
        <v>6</v>
      </c>
      <c r="E190" s="1" t="s">
        <v>5</v>
      </c>
      <c r="F190" s="2">
        <f t="shared" si="14"/>
        <v>88811</v>
      </c>
      <c r="G190" s="2">
        <v>90431</v>
      </c>
      <c r="H190" s="22">
        <f t="shared" si="9"/>
        <v>1620</v>
      </c>
      <c r="I190" s="23">
        <f t="shared" si="10"/>
        <v>1620</v>
      </c>
      <c r="J190" s="2">
        <v>1429</v>
      </c>
      <c r="K190" s="24">
        <f t="shared" si="11"/>
        <v>2314980</v>
      </c>
      <c r="L190" s="37">
        <f>I190*Info!$H$5</f>
        <v>1188.5364717057444</v>
      </c>
      <c r="M190" s="24">
        <f t="shared" si="12"/>
        <v>1698418.6180675088</v>
      </c>
    </row>
    <row r="191" spans="3:13" x14ac:dyDescent="0.3">
      <c r="C191" s="28">
        <v>44256</v>
      </c>
      <c r="D191" s="1">
        <v>6</v>
      </c>
      <c r="E191" s="1" t="s">
        <v>6</v>
      </c>
      <c r="F191" s="2">
        <f t="shared" si="14"/>
        <v>130793</v>
      </c>
      <c r="G191" s="2">
        <v>134617</v>
      </c>
      <c r="H191" s="22">
        <f t="shared" si="9"/>
        <v>3824</v>
      </c>
      <c r="I191" s="23">
        <f t="shared" si="10"/>
        <v>3824</v>
      </c>
      <c r="J191" s="2">
        <v>1429</v>
      </c>
      <c r="K191" s="24">
        <f t="shared" si="11"/>
        <v>5464496</v>
      </c>
      <c r="L191" s="37">
        <f>I191*Info!$H$5</f>
        <v>2805.5330048165224</v>
      </c>
      <c r="M191" s="24">
        <f t="shared" si="12"/>
        <v>4009106.6638828106</v>
      </c>
    </row>
    <row r="192" spans="3:13" x14ac:dyDescent="0.3">
      <c r="C192" s="28">
        <v>44256</v>
      </c>
      <c r="D192" s="1">
        <v>6</v>
      </c>
      <c r="E192" s="1" t="s">
        <v>7</v>
      </c>
      <c r="F192" s="2">
        <f t="shared" si="14"/>
        <v>94498</v>
      </c>
      <c r="G192" s="2">
        <v>96094</v>
      </c>
      <c r="H192" s="22">
        <f t="shared" si="9"/>
        <v>1596</v>
      </c>
      <c r="I192" s="23">
        <f t="shared" si="10"/>
        <v>1596</v>
      </c>
      <c r="J192" s="2">
        <v>1429</v>
      </c>
      <c r="K192" s="24">
        <f t="shared" si="11"/>
        <v>2280684</v>
      </c>
      <c r="L192" s="37">
        <f>I192*Info!$H$5</f>
        <v>1170.9285239767703</v>
      </c>
      <c r="M192" s="24">
        <f t="shared" si="12"/>
        <v>1673256.8607628047</v>
      </c>
    </row>
    <row r="193" spans="3:13" x14ac:dyDescent="0.3">
      <c r="C193" s="28">
        <v>44256</v>
      </c>
      <c r="D193" s="1">
        <v>6</v>
      </c>
      <c r="E193" s="1" t="s">
        <v>8</v>
      </c>
      <c r="F193" s="2">
        <f t="shared" si="14"/>
        <v>69216</v>
      </c>
      <c r="G193" s="2">
        <v>70035</v>
      </c>
      <c r="H193" s="22">
        <f t="shared" si="9"/>
        <v>819</v>
      </c>
      <c r="I193" s="23">
        <f t="shared" si="10"/>
        <v>871.47199999999998</v>
      </c>
      <c r="J193" s="2">
        <v>1429</v>
      </c>
      <c r="K193" s="24">
        <f t="shared" si="11"/>
        <v>1245333.4879999999</v>
      </c>
      <c r="L193" s="37">
        <f>I193*Info!$H$5</f>
        <v>639.36805930268417</v>
      </c>
      <c r="M193" s="24">
        <f t="shared" si="12"/>
        <v>913656.9567435357</v>
      </c>
    </row>
    <row r="194" spans="3:13" x14ac:dyDescent="0.3">
      <c r="C194" s="28">
        <v>44256</v>
      </c>
      <c r="D194" s="1">
        <v>15</v>
      </c>
      <c r="E194" s="1" t="s">
        <v>3</v>
      </c>
      <c r="F194" s="2">
        <f t="shared" si="14"/>
        <v>112675</v>
      </c>
      <c r="G194" s="2">
        <v>114108</v>
      </c>
      <c r="H194" s="22">
        <f t="shared" si="9"/>
        <v>1433</v>
      </c>
      <c r="I194" s="23">
        <f t="shared" si="10"/>
        <v>1433</v>
      </c>
      <c r="J194" s="2">
        <v>1429</v>
      </c>
      <c r="K194" s="24">
        <f t="shared" si="11"/>
        <v>2047757</v>
      </c>
      <c r="L194" s="37">
        <f>I194*Info!$H$5</f>
        <v>1051.3412123174885</v>
      </c>
      <c r="M194" s="24">
        <f t="shared" si="12"/>
        <v>1502366.592401691</v>
      </c>
    </row>
    <row r="195" spans="3:13" x14ac:dyDescent="0.3">
      <c r="C195" s="28">
        <v>44256</v>
      </c>
      <c r="D195" s="1">
        <v>15</v>
      </c>
      <c r="E195" s="1" t="s">
        <v>4</v>
      </c>
      <c r="F195" s="2">
        <f t="shared" si="14"/>
        <v>62731</v>
      </c>
      <c r="G195" s="2">
        <v>63780</v>
      </c>
      <c r="H195" s="22">
        <f t="shared" si="9"/>
        <v>1049</v>
      </c>
      <c r="I195" s="23">
        <f t="shared" si="10"/>
        <v>1049</v>
      </c>
      <c r="J195" s="2">
        <v>1429</v>
      </c>
      <c r="K195" s="24">
        <f t="shared" si="11"/>
        <v>1499021</v>
      </c>
      <c r="L195" s="37">
        <f>I195*Info!$H$5</f>
        <v>769.61404865390477</v>
      </c>
      <c r="M195" s="24">
        <f t="shared" si="12"/>
        <v>1099778.4755264299</v>
      </c>
    </row>
    <row r="196" spans="3:13" x14ac:dyDescent="0.3">
      <c r="C196" s="28">
        <v>44256</v>
      </c>
      <c r="D196" s="1">
        <v>15</v>
      </c>
      <c r="E196" s="1" t="s">
        <v>5</v>
      </c>
      <c r="F196" s="2">
        <f t="shared" si="14"/>
        <v>118679</v>
      </c>
      <c r="G196" s="2">
        <v>120048</v>
      </c>
      <c r="H196" s="22">
        <f t="shared" si="9"/>
        <v>1369</v>
      </c>
      <c r="I196" s="23">
        <f t="shared" si="10"/>
        <v>1369</v>
      </c>
      <c r="J196" s="2">
        <v>1429</v>
      </c>
      <c r="K196" s="24">
        <f t="shared" si="11"/>
        <v>1956301</v>
      </c>
      <c r="L196" s="37">
        <f>I196*Info!$H$5</f>
        <v>1004.3866850402246</v>
      </c>
      <c r="M196" s="24">
        <f t="shared" si="12"/>
        <v>1435268.572922481</v>
      </c>
    </row>
    <row r="197" spans="3:13" x14ac:dyDescent="0.3">
      <c r="C197" s="28">
        <v>44256</v>
      </c>
      <c r="D197" s="1">
        <v>15</v>
      </c>
      <c r="E197" s="1" t="s">
        <v>6</v>
      </c>
      <c r="F197" s="2">
        <f t="shared" si="14"/>
        <v>147924</v>
      </c>
      <c r="G197" s="2">
        <v>150862</v>
      </c>
      <c r="H197" s="22">
        <f t="shared" si="9"/>
        <v>2938</v>
      </c>
      <c r="I197" s="23">
        <f t="shared" si="10"/>
        <v>2938</v>
      </c>
      <c r="J197" s="2">
        <v>1429</v>
      </c>
      <c r="K197" s="24">
        <f t="shared" si="11"/>
        <v>4198402</v>
      </c>
      <c r="L197" s="37">
        <f>I197*Info!$H$5</f>
        <v>2155.5062678218992</v>
      </c>
      <c r="M197" s="24">
        <f t="shared" si="12"/>
        <v>3080218.4567174939</v>
      </c>
    </row>
    <row r="198" spans="3:13" x14ac:dyDescent="0.3">
      <c r="C198" s="28">
        <v>44256</v>
      </c>
      <c r="D198" s="1">
        <v>15</v>
      </c>
      <c r="E198" s="1" t="s">
        <v>7</v>
      </c>
      <c r="F198" s="2">
        <f t="shared" si="14"/>
        <v>165573</v>
      </c>
      <c r="G198" s="2">
        <v>169627</v>
      </c>
      <c r="H198" s="22">
        <f t="shared" ref="H198:H261" si="15">G198-F198</f>
        <v>4054</v>
      </c>
      <c r="I198" s="23">
        <f t="shared" ref="I198:I239" si="16">IF(H198&lt;=871472/1000,871472/1000,H198)</f>
        <v>4054</v>
      </c>
      <c r="J198" s="2">
        <v>1429</v>
      </c>
      <c r="K198" s="24">
        <f t="shared" ref="K198:K261" si="17">I198*J198</f>
        <v>5793166</v>
      </c>
      <c r="L198" s="37">
        <f>I198*Info!$H$5</f>
        <v>2974.2758372191897</v>
      </c>
      <c r="M198" s="24">
        <f t="shared" ref="M198:M261" si="18">L198*J198</f>
        <v>4250240.1713862224</v>
      </c>
    </row>
    <row r="199" spans="3:13" x14ac:dyDescent="0.3">
      <c r="C199" s="28">
        <v>44256</v>
      </c>
      <c r="D199" s="1">
        <v>15</v>
      </c>
      <c r="E199" s="1" t="s">
        <v>8</v>
      </c>
      <c r="F199" s="2">
        <f t="shared" si="14"/>
        <v>93817</v>
      </c>
      <c r="G199" s="2">
        <v>95009</v>
      </c>
      <c r="H199" s="22">
        <f t="shared" si="15"/>
        <v>1192</v>
      </c>
      <c r="I199" s="23">
        <f t="shared" si="16"/>
        <v>1192</v>
      </c>
      <c r="J199" s="2">
        <v>1429</v>
      </c>
      <c r="K199" s="24">
        <f t="shared" si="17"/>
        <v>1703368</v>
      </c>
      <c r="L199" s="37">
        <f>I199*Info!$H$5</f>
        <v>874.52807053904144</v>
      </c>
      <c r="M199" s="24">
        <f t="shared" si="18"/>
        <v>1249700.6128002901</v>
      </c>
    </row>
    <row r="200" spans="3:13" x14ac:dyDescent="0.3">
      <c r="C200" s="28">
        <v>44256</v>
      </c>
      <c r="D200" s="1">
        <v>15</v>
      </c>
      <c r="E200" s="1" t="s">
        <v>9</v>
      </c>
      <c r="F200" s="2">
        <f t="shared" si="14"/>
        <v>2857</v>
      </c>
      <c r="G200" s="2">
        <v>3048</v>
      </c>
      <c r="H200" s="22">
        <f t="shared" si="15"/>
        <v>191</v>
      </c>
      <c r="I200" s="23">
        <f t="shared" si="16"/>
        <v>871.47199999999998</v>
      </c>
      <c r="J200" s="2">
        <v>1429</v>
      </c>
      <c r="K200" s="24">
        <f t="shared" si="17"/>
        <v>1245333.4879999999</v>
      </c>
      <c r="L200" s="37">
        <f>I200*Info!$H$5</f>
        <v>639.36805930268417</v>
      </c>
      <c r="M200" s="24">
        <f t="shared" si="18"/>
        <v>913656.9567435357</v>
      </c>
    </row>
    <row r="201" spans="3:13" x14ac:dyDescent="0.3">
      <c r="C201" s="28">
        <v>44287</v>
      </c>
      <c r="D201" s="1">
        <v>6</v>
      </c>
      <c r="E201" s="1" t="s">
        <v>3</v>
      </c>
      <c r="F201" s="2">
        <f t="shared" si="14"/>
        <v>92300</v>
      </c>
      <c r="G201" s="2">
        <v>93569</v>
      </c>
      <c r="H201" s="22">
        <f t="shared" si="15"/>
        <v>1269</v>
      </c>
      <c r="I201" s="23">
        <f t="shared" si="16"/>
        <v>1269</v>
      </c>
      <c r="J201" s="2">
        <v>1429</v>
      </c>
      <c r="K201" s="24">
        <f t="shared" si="17"/>
        <v>1813401</v>
      </c>
      <c r="L201" s="37">
        <f>I201*Info!$H$5</f>
        <v>931.02023616949964</v>
      </c>
      <c r="M201" s="24">
        <f t="shared" si="18"/>
        <v>1330427.917486215</v>
      </c>
    </row>
    <row r="202" spans="3:13" x14ac:dyDescent="0.3">
      <c r="C202" s="28">
        <v>44287</v>
      </c>
      <c r="D202" s="1">
        <v>6</v>
      </c>
      <c r="E202" s="1" t="s">
        <v>4</v>
      </c>
      <c r="F202" s="2">
        <f t="shared" si="14"/>
        <v>71369</v>
      </c>
      <c r="G202" s="2">
        <v>72460</v>
      </c>
      <c r="H202" s="22">
        <f t="shared" si="15"/>
        <v>1091</v>
      </c>
      <c r="I202" s="23">
        <f t="shared" si="16"/>
        <v>1091</v>
      </c>
      <c r="J202" s="2">
        <v>1429</v>
      </c>
      <c r="K202" s="24">
        <f t="shared" si="17"/>
        <v>1559039</v>
      </c>
      <c r="L202" s="37">
        <f>I202*Info!$H$5</f>
        <v>800.42795717960928</v>
      </c>
      <c r="M202" s="24">
        <f t="shared" si="18"/>
        <v>1143811.5508096616</v>
      </c>
    </row>
    <row r="203" spans="3:13" x14ac:dyDescent="0.3">
      <c r="C203" s="28">
        <v>44287</v>
      </c>
      <c r="D203" s="1">
        <v>6</v>
      </c>
      <c r="E203" s="1" t="s">
        <v>5</v>
      </c>
      <c r="F203" s="2">
        <f t="shared" si="14"/>
        <v>90431</v>
      </c>
      <c r="G203" s="2">
        <v>92296</v>
      </c>
      <c r="H203" s="22">
        <f t="shared" si="15"/>
        <v>1865</v>
      </c>
      <c r="I203" s="23">
        <f t="shared" si="16"/>
        <v>1865</v>
      </c>
      <c r="J203" s="2">
        <v>1429</v>
      </c>
      <c r="K203" s="24">
        <f t="shared" si="17"/>
        <v>2665085</v>
      </c>
      <c r="L203" s="37">
        <f>I203*Info!$H$5</f>
        <v>1368.2842714390204</v>
      </c>
      <c r="M203" s="24">
        <f t="shared" si="18"/>
        <v>1955278.2238863602</v>
      </c>
    </row>
    <row r="204" spans="3:13" x14ac:dyDescent="0.3">
      <c r="C204" s="28">
        <v>44287</v>
      </c>
      <c r="D204" s="1">
        <v>6</v>
      </c>
      <c r="E204" s="1" t="s">
        <v>6</v>
      </c>
      <c r="F204" s="2">
        <f t="shared" si="14"/>
        <v>134617</v>
      </c>
      <c r="G204" s="2">
        <v>138977</v>
      </c>
      <c r="H204" s="22">
        <f t="shared" si="15"/>
        <v>4360</v>
      </c>
      <c r="I204" s="23">
        <f t="shared" si="16"/>
        <v>4360</v>
      </c>
      <c r="J204" s="2">
        <v>1429</v>
      </c>
      <c r="K204" s="24">
        <f t="shared" si="17"/>
        <v>6230440</v>
      </c>
      <c r="L204" s="37">
        <f>I204*Info!$H$5</f>
        <v>3198.777170763608</v>
      </c>
      <c r="M204" s="24">
        <f t="shared" si="18"/>
        <v>4571052.5770211956</v>
      </c>
    </row>
    <row r="205" spans="3:13" x14ac:dyDescent="0.3">
      <c r="C205" s="28">
        <v>44287</v>
      </c>
      <c r="D205" s="1">
        <v>6</v>
      </c>
      <c r="E205" s="1" t="s">
        <v>7</v>
      </c>
      <c r="F205" s="2">
        <f t="shared" si="14"/>
        <v>96094</v>
      </c>
      <c r="G205" s="2">
        <v>97607</v>
      </c>
      <c r="H205" s="22">
        <f t="shared" si="15"/>
        <v>1513</v>
      </c>
      <c r="I205" s="23">
        <f t="shared" si="16"/>
        <v>1513</v>
      </c>
      <c r="J205" s="2">
        <v>1429</v>
      </c>
      <c r="K205" s="24">
        <f t="shared" si="17"/>
        <v>2162077</v>
      </c>
      <c r="L205" s="37">
        <f>I205*Info!$H$5</f>
        <v>1110.0343714140686</v>
      </c>
      <c r="M205" s="24">
        <f t="shared" si="18"/>
        <v>1586239.1167507039</v>
      </c>
    </row>
    <row r="206" spans="3:13" x14ac:dyDescent="0.3">
      <c r="C206" s="28">
        <v>44287</v>
      </c>
      <c r="D206" s="1">
        <v>6</v>
      </c>
      <c r="E206" s="1" t="s">
        <v>8</v>
      </c>
      <c r="F206" s="2">
        <f t="shared" ref="F206:F237" si="19">G193</f>
        <v>70035</v>
      </c>
      <c r="G206" s="2">
        <v>71165</v>
      </c>
      <c r="H206" s="22">
        <f t="shared" si="15"/>
        <v>1130</v>
      </c>
      <c r="I206" s="23">
        <f t="shared" si="16"/>
        <v>1130</v>
      </c>
      <c r="J206" s="2">
        <v>1429</v>
      </c>
      <c r="K206" s="24">
        <f t="shared" si="17"/>
        <v>1614770</v>
      </c>
      <c r="L206" s="37">
        <f>I206*Info!$H$5</f>
        <v>829.04087223919203</v>
      </c>
      <c r="M206" s="24">
        <f t="shared" si="18"/>
        <v>1184699.4064298053</v>
      </c>
    </row>
    <row r="207" spans="3:13" x14ac:dyDescent="0.3">
      <c r="C207" s="28">
        <v>44287</v>
      </c>
      <c r="D207" s="1">
        <v>15</v>
      </c>
      <c r="E207" s="1" t="s">
        <v>3</v>
      </c>
      <c r="F207" s="2">
        <f t="shared" si="19"/>
        <v>114108</v>
      </c>
      <c r="G207" s="2">
        <v>115404</v>
      </c>
      <c r="H207" s="22">
        <f t="shared" si="15"/>
        <v>1296</v>
      </c>
      <c r="I207" s="23">
        <f t="shared" si="16"/>
        <v>1296</v>
      </c>
      <c r="J207" s="2">
        <v>1429</v>
      </c>
      <c r="K207" s="24">
        <f t="shared" si="17"/>
        <v>1851984</v>
      </c>
      <c r="L207" s="37">
        <f>I207*Info!$H$5</f>
        <v>950.82917736459535</v>
      </c>
      <c r="M207" s="24">
        <f t="shared" si="18"/>
        <v>1358734.8944540068</v>
      </c>
    </row>
    <row r="208" spans="3:13" x14ac:dyDescent="0.3">
      <c r="C208" s="28">
        <v>44287</v>
      </c>
      <c r="D208" s="1">
        <v>15</v>
      </c>
      <c r="E208" s="1" t="s">
        <v>4</v>
      </c>
      <c r="F208" s="2">
        <f t="shared" si="19"/>
        <v>63780</v>
      </c>
      <c r="G208" s="2">
        <v>64939</v>
      </c>
      <c r="H208" s="22">
        <f t="shared" si="15"/>
        <v>1159</v>
      </c>
      <c r="I208" s="23">
        <f t="shared" si="16"/>
        <v>1159</v>
      </c>
      <c r="J208" s="2">
        <v>1429</v>
      </c>
      <c r="K208" s="24">
        <f t="shared" si="17"/>
        <v>1656211</v>
      </c>
      <c r="L208" s="37">
        <f>I208*Info!$H$5</f>
        <v>850.31714241170221</v>
      </c>
      <c r="M208" s="24">
        <f t="shared" si="18"/>
        <v>1215103.1965063224</v>
      </c>
    </row>
    <row r="209" spans="3:13" x14ac:dyDescent="0.3">
      <c r="C209" s="28">
        <v>44287</v>
      </c>
      <c r="D209" s="1">
        <v>15</v>
      </c>
      <c r="E209" s="1" t="s">
        <v>5</v>
      </c>
      <c r="F209" s="2">
        <f t="shared" si="19"/>
        <v>120048</v>
      </c>
      <c r="G209" s="2">
        <v>121475</v>
      </c>
      <c r="H209" s="22">
        <f t="shared" si="15"/>
        <v>1427</v>
      </c>
      <c r="I209" s="23">
        <f t="shared" si="16"/>
        <v>1427</v>
      </c>
      <c r="J209" s="2">
        <v>1429</v>
      </c>
      <c r="K209" s="24">
        <f t="shared" si="17"/>
        <v>2039183</v>
      </c>
      <c r="L209" s="37">
        <f>I209*Info!$H$5</f>
        <v>1046.939225385245</v>
      </c>
      <c r="M209" s="24">
        <f t="shared" si="18"/>
        <v>1496076.1530755151</v>
      </c>
    </row>
    <row r="210" spans="3:13" x14ac:dyDescent="0.3">
      <c r="C210" s="28">
        <v>44287</v>
      </c>
      <c r="D210" s="1">
        <v>15</v>
      </c>
      <c r="E210" s="1" t="s">
        <v>6</v>
      </c>
      <c r="F210" s="2">
        <f t="shared" si="19"/>
        <v>150862</v>
      </c>
      <c r="G210" s="2">
        <v>152920</v>
      </c>
      <c r="H210" s="22">
        <f t="shared" si="15"/>
        <v>2058</v>
      </c>
      <c r="I210" s="23">
        <f t="shared" si="16"/>
        <v>2058</v>
      </c>
      <c r="J210" s="2">
        <v>1429</v>
      </c>
      <c r="K210" s="24">
        <f t="shared" si="17"/>
        <v>2940882</v>
      </c>
      <c r="L210" s="37">
        <f>I210*Info!$H$5</f>
        <v>1509.8815177595195</v>
      </c>
      <c r="M210" s="24">
        <f t="shared" si="18"/>
        <v>2157620.6888783532</v>
      </c>
    </row>
    <row r="211" spans="3:13" x14ac:dyDescent="0.3">
      <c r="C211" s="28">
        <v>44287</v>
      </c>
      <c r="D211" s="1">
        <v>15</v>
      </c>
      <c r="E211" s="1" t="s">
        <v>7</v>
      </c>
      <c r="F211" s="2">
        <f t="shared" si="19"/>
        <v>169627</v>
      </c>
      <c r="G211" s="2">
        <v>173880</v>
      </c>
      <c r="H211" s="22">
        <f t="shared" si="15"/>
        <v>4253</v>
      </c>
      <c r="I211" s="23">
        <f t="shared" si="16"/>
        <v>4253</v>
      </c>
      <c r="J211" s="2">
        <v>1429</v>
      </c>
      <c r="K211" s="24">
        <f t="shared" si="17"/>
        <v>6077537</v>
      </c>
      <c r="L211" s="37">
        <f>I211*Info!$H$5</f>
        <v>3120.2750704719324</v>
      </c>
      <c r="M211" s="24">
        <f t="shared" si="18"/>
        <v>4458873.0757043911</v>
      </c>
    </row>
    <row r="212" spans="3:13" x14ac:dyDescent="0.3">
      <c r="C212" s="28">
        <v>44287</v>
      </c>
      <c r="D212" s="1">
        <v>15</v>
      </c>
      <c r="E212" s="1" t="s">
        <v>8</v>
      </c>
      <c r="F212" s="2">
        <f t="shared" si="19"/>
        <v>95009</v>
      </c>
      <c r="G212" s="2">
        <v>96001</v>
      </c>
      <c r="H212" s="22">
        <f t="shared" si="15"/>
        <v>992</v>
      </c>
      <c r="I212" s="23">
        <f t="shared" si="16"/>
        <v>992</v>
      </c>
      <c r="J212" s="2">
        <v>1429</v>
      </c>
      <c r="K212" s="24">
        <f t="shared" si="17"/>
        <v>1417568</v>
      </c>
      <c r="L212" s="37">
        <f>I212*Info!$H$5</f>
        <v>727.79517279759159</v>
      </c>
      <c r="M212" s="24">
        <f t="shared" si="18"/>
        <v>1040019.3019277584</v>
      </c>
    </row>
    <row r="213" spans="3:13" x14ac:dyDescent="0.3">
      <c r="C213" s="28">
        <v>44287</v>
      </c>
      <c r="D213" s="1">
        <v>15</v>
      </c>
      <c r="E213" s="1" t="s">
        <v>9</v>
      </c>
      <c r="F213" s="2">
        <f t="shared" si="19"/>
        <v>3048</v>
      </c>
      <c r="G213" s="2">
        <v>3279</v>
      </c>
      <c r="H213" s="22">
        <f t="shared" si="15"/>
        <v>231</v>
      </c>
      <c r="I213" s="23">
        <f t="shared" si="16"/>
        <v>871.47199999999998</v>
      </c>
      <c r="J213" s="2">
        <v>1429</v>
      </c>
      <c r="K213" s="24">
        <f t="shared" si="17"/>
        <v>1245333.4879999999</v>
      </c>
      <c r="L213" s="37">
        <f>I213*Info!$H$5</f>
        <v>639.36805930268417</v>
      </c>
      <c r="M213" s="24">
        <f t="shared" si="18"/>
        <v>913656.9567435357</v>
      </c>
    </row>
    <row r="214" spans="3:13" x14ac:dyDescent="0.3">
      <c r="C214" s="28">
        <v>44317</v>
      </c>
      <c r="D214" s="1">
        <v>6</v>
      </c>
      <c r="E214" s="1" t="s">
        <v>3</v>
      </c>
      <c r="F214" s="2">
        <f t="shared" si="19"/>
        <v>93569</v>
      </c>
      <c r="G214" s="2">
        <v>94882</v>
      </c>
      <c r="H214" s="22">
        <f t="shared" si="15"/>
        <v>1313</v>
      </c>
      <c r="I214" s="23">
        <f t="shared" si="16"/>
        <v>1313</v>
      </c>
      <c r="J214" s="2">
        <v>1429</v>
      </c>
      <c r="K214" s="24">
        <f t="shared" si="17"/>
        <v>1876277</v>
      </c>
      <c r="L214" s="37">
        <f>I214*Info!$H$5</f>
        <v>963.30147367261861</v>
      </c>
      <c r="M214" s="24">
        <f t="shared" si="18"/>
        <v>1376557.8058781719</v>
      </c>
    </row>
    <row r="215" spans="3:13" x14ac:dyDescent="0.3">
      <c r="C215" s="28">
        <v>44318</v>
      </c>
      <c r="D215" s="1">
        <v>6</v>
      </c>
      <c r="E215" s="1" t="s">
        <v>4</v>
      </c>
      <c r="F215" s="2">
        <f t="shared" si="19"/>
        <v>72460</v>
      </c>
      <c r="G215" s="2">
        <v>73493</v>
      </c>
      <c r="H215" s="22">
        <f t="shared" si="15"/>
        <v>1033</v>
      </c>
      <c r="I215" s="23">
        <f t="shared" si="16"/>
        <v>1033</v>
      </c>
      <c r="J215" s="2">
        <v>1429</v>
      </c>
      <c r="K215" s="24">
        <f t="shared" si="17"/>
        <v>1476157</v>
      </c>
      <c r="L215" s="37">
        <f>I215*Info!$H$5</f>
        <v>757.8754168345888</v>
      </c>
      <c r="M215" s="24">
        <f t="shared" si="18"/>
        <v>1083003.9706566273</v>
      </c>
    </row>
    <row r="216" spans="3:13" x14ac:dyDescent="0.3">
      <c r="C216" s="28">
        <v>44319</v>
      </c>
      <c r="D216" s="1">
        <v>6</v>
      </c>
      <c r="E216" s="1" t="s">
        <v>5</v>
      </c>
      <c r="F216" s="2">
        <f t="shared" si="19"/>
        <v>92296</v>
      </c>
      <c r="G216" s="2">
        <v>94311</v>
      </c>
      <c r="H216" s="22">
        <f t="shared" si="15"/>
        <v>2015</v>
      </c>
      <c r="I216" s="23">
        <f t="shared" si="16"/>
        <v>2015</v>
      </c>
      <c r="J216" s="2">
        <v>1429</v>
      </c>
      <c r="K216" s="24">
        <f t="shared" si="17"/>
        <v>2879435</v>
      </c>
      <c r="L216" s="37">
        <f>I216*Info!$H$5</f>
        <v>1478.3339447451078</v>
      </c>
      <c r="M216" s="24">
        <f t="shared" si="18"/>
        <v>2112539.2070407593</v>
      </c>
    </row>
    <row r="217" spans="3:13" x14ac:dyDescent="0.3">
      <c r="C217" s="28">
        <v>44320</v>
      </c>
      <c r="D217" s="1">
        <v>6</v>
      </c>
      <c r="E217" s="1" t="s">
        <v>6</v>
      </c>
      <c r="F217" s="2">
        <f t="shared" si="19"/>
        <v>138977</v>
      </c>
      <c r="G217" s="2">
        <v>143543</v>
      </c>
      <c r="H217" s="22">
        <f t="shared" si="15"/>
        <v>4566</v>
      </c>
      <c r="I217" s="23">
        <f t="shared" si="16"/>
        <v>4566</v>
      </c>
      <c r="J217" s="2">
        <v>1429</v>
      </c>
      <c r="K217" s="24">
        <f t="shared" si="17"/>
        <v>6524814</v>
      </c>
      <c r="L217" s="37">
        <f>I217*Info!$H$5</f>
        <v>3349.9120554373012</v>
      </c>
      <c r="M217" s="24">
        <f t="shared" si="18"/>
        <v>4787024.3272199035</v>
      </c>
    </row>
    <row r="218" spans="3:13" x14ac:dyDescent="0.3">
      <c r="C218" s="28">
        <v>44321</v>
      </c>
      <c r="D218" s="1">
        <v>6</v>
      </c>
      <c r="E218" s="1" t="s">
        <v>7</v>
      </c>
      <c r="F218" s="2">
        <f t="shared" si="19"/>
        <v>97607</v>
      </c>
      <c r="G218" s="2">
        <v>99125</v>
      </c>
      <c r="H218" s="22">
        <f t="shared" si="15"/>
        <v>1518</v>
      </c>
      <c r="I218" s="23">
        <f t="shared" si="16"/>
        <v>1518</v>
      </c>
      <c r="J218" s="2">
        <v>1429</v>
      </c>
      <c r="K218" s="24">
        <f t="shared" si="17"/>
        <v>2169222</v>
      </c>
      <c r="L218" s="37">
        <f>I218*Info!$H$5</f>
        <v>1113.7026938576048</v>
      </c>
      <c r="M218" s="24">
        <f t="shared" si="18"/>
        <v>1591481.1495225173</v>
      </c>
    </row>
    <row r="219" spans="3:13" x14ac:dyDescent="0.3">
      <c r="C219" s="28">
        <v>44322</v>
      </c>
      <c r="D219" s="1">
        <v>6</v>
      </c>
      <c r="E219" s="1" t="s">
        <v>8</v>
      </c>
      <c r="F219" s="2">
        <f t="shared" si="19"/>
        <v>71165</v>
      </c>
      <c r="G219" s="2">
        <v>72242</v>
      </c>
      <c r="H219" s="22">
        <f t="shared" si="15"/>
        <v>1077</v>
      </c>
      <c r="I219" s="23">
        <f t="shared" si="16"/>
        <v>1077</v>
      </c>
      <c r="J219" s="2">
        <v>1429</v>
      </c>
      <c r="K219" s="24">
        <f t="shared" si="17"/>
        <v>1539033</v>
      </c>
      <c r="L219" s="37">
        <f>I219*Info!$H$5</f>
        <v>790.15665433770778</v>
      </c>
      <c r="M219" s="24">
        <f t="shared" si="18"/>
        <v>1129133.8590485845</v>
      </c>
    </row>
    <row r="220" spans="3:13" x14ac:dyDescent="0.3">
      <c r="C220" s="28">
        <v>44323</v>
      </c>
      <c r="D220" s="1">
        <v>15</v>
      </c>
      <c r="E220" s="1" t="s">
        <v>3</v>
      </c>
      <c r="F220" s="2">
        <f t="shared" si="19"/>
        <v>115404</v>
      </c>
      <c r="G220" s="2">
        <v>116584</v>
      </c>
      <c r="H220" s="22">
        <f t="shared" si="15"/>
        <v>1180</v>
      </c>
      <c r="I220" s="23">
        <f t="shared" si="16"/>
        <v>1180</v>
      </c>
      <c r="J220" s="2">
        <v>1429</v>
      </c>
      <c r="K220" s="24">
        <f t="shared" si="17"/>
        <v>1686220</v>
      </c>
      <c r="L220" s="37">
        <f>I220*Info!$H$5</f>
        <v>865.7240966745544</v>
      </c>
      <c r="M220" s="24">
        <f t="shared" si="18"/>
        <v>1237119.7341479382</v>
      </c>
    </row>
    <row r="221" spans="3:13" x14ac:dyDescent="0.3">
      <c r="C221" s="28">
        <v>44324</v>
      </c>
      <c r="D221" s="1">
        <v>15</v>
      </c>
      <c r="E221" s="1" t="s">
        <v>4</v>
      </c>
      <c r="F221" s="2">
        <f t="shared" si="19"/>
        <v>64939</v>
      </c>
      <c r="G221" s="2">
        <v>65902</v>
      </c>
      <c r="H221" s="22">
        <f t="shared" si="15"/>
        <v>963</v>
      </c>
      <c r="I221" s="23">
        <f t="shared" si="16"/>
        <v>963</v>
      </c>
      <c r="J221" s="2">
        <v>1429</v>
      </c>
      <c r="K221" s="24">
        <f t="shared" si="17"/>
        <v>1376127</v>
      </c>
      <c r="L221" s="37">
        <f>I221*Info!$H$5</f>
        <v>706.5189026250813</v>
      </c>
      <c r="M221" s="24">
        <f t="shared" si="18"/>
        <v>1009615.5118512411</v>
      </c>
    </row>
    <row r="222" spans="3:13" x14ac:dyDescent="0.3">
      <c r="C222" s="28">
        <v>44325</v>
      </c>
      <c r="D222" s="1">
        <v>15</v>
      </c>
      <c r="E222" s="1" t="s">
        <v>5</v>
      </c>
      <c r="F222" s="2">
        <f t="shared" si="19"/>
        <v>121475</v>
      </c>
      <c r="G222" s="2">
        <v>122874</v>
      </c>
      <c r="H222" s="22">
        <f t="shared" si="15"/>
        <v>1399</v>
      </c>
      <c r="I222" s="23">
        <f t="shared" si="16"/>
        <v>1399</v>
      </c>
      <c r="J222" s="2">
        <v>1429</v>
      </c>
      <c r="K222" s="24">
        <f t="shared" si="17"/>
        <v>1999171</v>
      </c>
      <c r="L222" s="37">
        <f>I222*Info!$H$5</f>
        <v>1026.3966197014422</v>
      </c>
      <c r="M222" s="24">
        <f t="shared" si="18"/>
        <v>1466720.769553361</v>
      </c>
    </row>
    <row r="223" spans="3:13" x14ac:dyDescent="0.3">
      <c r="C223" s="28">
        <v>44326</v>
      </c>
      <c r="D223" s="1">
        <v>15</v>
      </c>
      <c r="E223" s="1" t="s">
        <v>6</v>
      </c>
      <c r="F223" s="2">
        <f t="shared" si="19"/>
        <v>152920</v>
      </c>
      <c r="G223" s="2">
        <v>154759</v>
      </c>
      <c r="H223" s="22">
        <f t="shared" si="15"/>
        <v>1839</v>
      </c>
      <c r="I223" s="23">
        <f t="shared" si="16"/>
        <v>1839</v>
      </c>
      <c r="J223" s="2">
        <v>1429</v>
      </c>
      <c r="K223" s="24">
        <f t="shared" si="17"/>
        <v>2627931</v>
      </c>
      <c r="L223" s="37">
        <f>I223*Info!$H$5</f>
        <v>1349.2089947326319</v>
      </c>
      <c r="M223" s="24">
        <f t="shared" si="18"/>
        <v>1928019.6534729311</v>
      </c>
    </row>
    <row r="224" spans="3:13" x14ac:dyDescent="0.3">
      <c r="C224" s="28">
        <v>44327</v>
      </c>
      <c r="D224" s="1">
        <v>15</v>
      </c>
      <c r="E224" s="1" t="s">
        <v>7</v>
      </c>
      <c r="F224" s="2">
        <f t="shared" si="19"/>
        <v>173880</v>
      </c>
      <c r="G224" s="2">
        <v>177962</v>
      </c>
      <c r="H224" s="22">
        <f t="shared" si="15"/>
        <v>4082</v>
      </c>
      <c r="I224" s="23">
        <f t="shared" si="16"/>
        <v>4082</v>
      </c>
      <c r="J224" s="2">
        <v>1429</v>
      </c>
      <c r="K224" s="24">
        <f t="shared" si="17"/>
        <v>5833178</v>
      </c>
      <c r="L224" s="37">
        <f>I224*Info!$H$5</f>
        <v>2994.8184429029925</v>
      </c>
      <c r="M224" s="24">
        <f t="shared" si="18"/>
        <v>4279595.5549083762</v>
      </c>
    </row>
    <row r="225" spans="1:13" x14ac:dyDescent="0.3">
      <c r="C225" s="28">
        <v>44328</v>
      </c>
      <c r="D225" s="1">
        <v>15</v>
      </c>
      <c r="E225" s="1" t="s">
        <v>8</v>
      </c>
      <c r="F225" s="2">
        <f t="shared" si="19"/>
        <v>96001</v>
      </c>
      <c r="G225" s="2">
        <v>96972</v>
      </c>
      <c r="H225" s="22">
        <f t="shared" si="15"/>
        <v>971</v>
      </c>
      <c r="I225" s="23">
        <f t="shared" si="16"/>
        <v>971</v>
      </c>
      <c r="J225" s="2">
        <v>1429</v>
      </c>
      <c r="K225" s="24">
        <f t="shared" si="17"/>
        <v>1387559</v>
      </c>
      <c r="L225" s="37">
        <f>I225*Info!$H$5</f>
        <v>712.38821853473928</v>
      </c>
      <c r="M225" s="24">
        <f t="shared" si="18"/>
        <v>1018002.7642861424</v>
      </c>
    </row>
    <row r="226" spans="1:13" x14ac:dyDescent="0.3">
      <c r="C226" s="28">
        <v>44329</v>
      </c>
      <c r="D226" s="1">
        <v>15</v>
      </c>
      <c r="E226" s="1" t="s">
        <v>9</v>
      </c>
      <c r="F226" s="2">
        <f t="shared" si="19"/>
        <v>3279</v>
      </c>
      <c r="G226" s="2">
        <v>3495</v>
      </c>
      <c r="H226" s="22">
        <f t="shared" si="15"/>
        <v>216</v>
      </c>
      <c r="I226" s="23">
        <f t="shared" si="16"/>
        <v>871.47199999999998</v>
      </c>
      <c r="J226" s="2">
        <v>1429</v>
      </c>
      <c r="K226" s="24">
        <f t="shared" si="17"/>
        <v>1245333.4879999999</v>
      </c>
      <c r="L226" s="37">
        <f>I226*Info!$H$5</f>
        <v>639.36805930268417</v>
      </c>
      <c r="M226" s="24">
        <f t="shared" si="18"/>
        <v>913656.9567435357</v>
      </c>
    </row>
    <row r="227" spans="1:13" x14ac:dyDescent="0.3">
      <c r="C227" s="28">
        <v>44348</v>
      </c>
      <c r="D227" s="1">
        <v>6</v>
      </c>
      <c r="E227" s="1" t="s">
        <v>3</v>
      </c>
      <c r="F227" s="3">
        <f t="shared" si="19"/>
        <v>94882</v>
      </c>
      <c r="G227" s="3">
        <v>96264</v>
      </c>
      <c r="H227" s="22">
        <f t="shared" si="15"/>
        <v>1382</v>
      </c>
      <c r="I227" s="23">
        <f t="shared" si="16"/>
        <v>1382</v>
      </c>
      <c r="J227" s="3">
        <v>1429</v>
      </c>
      <c r="K227" s="24">
        <f t="shared" si="17"/>
        <v>1974878</v>
      </c>
      <c r="L227" s="37">
        <f>I227*Info!$H$5</f>
        <v>1013.9243233934188</v>
      </c>
      <c r="M227" s="24">
        <f t="shared" si="18"/>
        <v>1448897.8581291954</v>
      </c>
    </row>
    <row r="228" spans="1:13" x14ac:dyDescent="0.3">
      <c r="C228" s="28">
        <v>44348</v>
      </c>
      <c r="D228" s="1">
        <v>6</v>
      </c>
      <c r="E228" s="1" t="s">
        <v>4</v>
      </c>
      <c r="F228" s="3">
        <f t="shared" si="19"/>
        <v>73493</v>
      </c>
      <c r="G228" s="3">
        <v>74556</v>
      </c>
      <c r="H228" s="22">
        <f t="shared" si="15"/>
        <v>1063</v>
      </c>
      <c r="I228" s="23">
        <f t="shared" si="16"/>
        <v>1063</v>
      </c>
      <c r="J228" s="3">
        <v>1429</v>
      </c>
      <c r="K228" s="24">
        <f t="shared" si="17"/>
        <v>1519027</v>
      </c>
      <c r="L228" s="37">
        <f>I228*Info!$H$5</f>
        <v>779.88535149580628</v>
      </c>
      <c r="M228" s="24">
        <f t="shared" si="18"/>
        <v>1114456.1672875071</v>
      </c>
    </row>
    <row r="229" spans="1:13" x14ac:dyDescent="0.3">
      <c r="C229" s="28">
        <v>44348</v>
      </c>
      <c r="D229" s="1">
        <v>6</v>
      </c>
      <c r="E229" s="1" t="s">
        <v>5</v>
      </c>
      <c r="F229" s="2">
        <f t="shared" si="19"/>
        <v>94311</v>
      </c>
      <c r="G229" s="2">
        <v>96610</v>
      </c>
      <c r="H229" s="22">
        <f t="shared" si="15"/>
        <v>2299</v>
      </c>
      <c r="I229" s="23">
        <f t="shared" si="16"/>
        <v>2299</v>
      </c>
      <c r="J229" s="2">
        <v>1429</v>
      </c>
      <c r="K229" s="24">
        <f t="shared" si="17"/>
        <v>3285271</v>
      </c>
      <c r="L229" s="37">
        <f>I229*Info!$H$5</f>
        <v>1686.6946595379668</v>
      </c>
      <c r="M229" s="24">
        <f t="shared" si="18"/>
        <v>2410286.6684797546</v>
      </c>
    </row>
    <row r="230" spans="1:13" x14ac:dyDescent="0.3">
      <c r="C230" s="28">
        <v>44348</v>
      </c>
      <c r="D230" s="1">
        <v>6</v>
      </c>
      <c r="E230" s="1" t="s">
        <v>6</v>
      </c>
      <c r="F230" s="2">
        <f t="shared" si="19"/>
        <v>143543</v>
      </c>
      <c r="G230" s="2">
        <v>148621</v>
      </c>
      <c r="H230" s="22">
        <f t="shared" si="15"/>
        <v>5078</v>
      </c>
      <c r="I230" s="23">
        <f t="shared" si="16"/>
        <v>5078</v>
      </c>
      <c r="J230" s="2">
        <v>1429</v>
      </c>
      <c r="K230" s="24">
        <f t="shared" si="17"/>
        <v>7256462</v>
      </c>
      <c r="L230" s="37">
        <f>I230*Info!$H$5</f>
        <v>3725.5482736554131</v>
      </c>
      <c r="M230" s="24">
        <f t="shared" si="18"/>
        <v>5323808.4830535855</v>
      </c>
    </row>
    <row r="231" spans="1:13" x14ac:dyDescent="0.3">
      <c r="C231" s="28">
        <v>44348</v>
      </c>
      <c r="D231" s="1">
        <v>6</v>
      </c>
      <c r="E231" s="1" t="s">
        <v>7</v>
      </c>
      <c r="F231" s="2">
        <f t="shared" si="19"/>
        <v>99125</v>
      </c>
      <c r="G231" s="2">
        <v>101079</v>
      </c>
      <c r="H231" s="22">
        <f t="shared" si="15"/>
        <v>1954</v>
      </c>
      <c r="I231" s="23">
        <f t="shared" si="16"/>
        <v>1954</v>
      </c>
      <c r="J231" s="2">
        <v>1429</v>
      </c>
      <c r="K231" s="24">
        <f t="shared" si="17"/>
        <v>2792266</v>
      </c>
      <c r="L231" s="37">
        <f>I231*Info!$H$5</f>
        <v>1433.5804109339656</v>
      </c>
      <c r="M231" s="24">
        <f t="shared" si="18"/>
        <v>2048586.4072246368</v>
      </c>
    </row>
    <row r="232" spans="1:13" x14ac:dyDescent="0.3">
      <c r="C232" s="28">
        <v>44348</v>
      </c>
      <c r="D232" s="1">
        <v>6</v>
      </c>
      <c r="E232" s="1" t="s">
        <v>8</v>
      </c>
      <c r="F232" s="2">
        <f t="shared" si="19"/>
        <v>72242</v>
      </c>
      <c r="G232" s="2">
        <v>73098</v>
      </c>
      <c r="H232" s="22">
        <f t="shared" si="15"/>
        <v>856</v>
      </c>
      <c r="I232" s="23">
        <f t="shared" si="16"/>
        <v>871.47199999999998</v>
      </c>
      <c r="J232" s="2">
        <v>1429</v>
      </c>
      <c r="K232" s="24">
        <f t="shared" si="17"/>
        <v>1245333.4879999999</v>
      </c>
      <c r="L232" s="37">
        <f>I232*Info!$H$5</f>
        <v>639.36805930268417</v>
      </c>
      <c r="M232" s="24">
        <f t="shared" si="18"/>
        <v>913656.9567435357</v>
      </c>
    </row>
    <row r="233" spans="1:13" x14ac:dyDescent="0.3">
      <c r="C233" s="28">
        <v>44348</v>
      </c>
      <c r="D233" s="1">
        <v>15</v>
      </c>
      <c r="E233" s="1" t="s">
        <v>3</v>
      </c>
      <c r="F233" s="2">
        <f t="shared" si="19"/>
        <v>116584</v>
      </c>
      <c r="G233" s="2">
        <v>117850</v>
      </c>
      <c r="H233" s="22">
        <f t="shared" si="15"/>
        <v>1266</v>
      </c>
      <c r="I233" s="23">
        <f t="shared" si="16"/>
        <v>1266</v>
      </c>
      <c r="J233" s="2">
        <v>1429</v>
      </c>
      <c r="K233" s="24">
        <f t="shared" si="17"/>
        <v>1809114</v>
      </c>
      <c r="L233" s="37">
        <f>I233*Info!$H$5</f>
        <v>928.81924270337788</v>
      </c>
      <c r="M233" s="24">
        <f t="shared" si="18"/>
        <v>1327282.697823127</v>
      </c>
    </row>
    <row r="234" spans="1:13" x14ac:dyDescent="0.3">
      <c r="C234" s="28">
        <v>44348</v>
      </c>
      <c r="D234" s="1">
        <v>15</v>
      </c>
      <c r="E234" s="1" t="s">
        <v>4</v>
      </c>
      <c r="F234" s="2">
        <f t="shared" si="19"/>
        <v>65902</v>
      </c>
      <c r="G234" s="2">
        <v>66930</v>
      </c>
      <c r="H234" s="22">
        <f t="shared" si="15"/>
        <v>1028</v>
      </c>
      <c r="I234" s="23">
        <f t="shared" si="16"/>
        <v>1028</v>
      </c>
      <c r="J234" s="2">
        <v>1429</v>
      </c>
      <c r="K234" s="24">
        <f t="shared" si="17"/>
        <v>1469012</v>
      </c>
      <c r="L234" s="37">
        <f>I234*Info!$H$5</f>
        <v>754.20709439105258</v>
      </c>
      <c r="M234" s="24">
        <f t="shared" si="18"/>
        <v>1077761.9378848141</v>
      </c>
    </row>
    <row r="235" spans="1:13" x14ac:dyDescent="0.3">
      <c r="C235" s="28">
        <v>44348</v>
      </c>
      <c r="D235" s="1">
        <v>15</v>
      </c>
      <c r="E235" s="1" t="s">
        <v>5</v>
      </c>
      <c r="F235" s="2">
        <f t="shared" si="19"/>
        <v>122874</v>
      </c>
      <c r="G235" s="2">
        <v>124320</v>
      </c>
      <c r="H235" s="22">
        <f t="shared" si="15"/>
        <v>1446</v>
      </c>
      <c r="I235" s="23">
        <f t="shared" si="16"/>
        <v>1446</v>
      </c>
      <c r="J235" s="2">
        <v>1429</v>
      </c>
      <c r="K235" s="24">
        <f t="shared" si="17"/>
        <v>2066334</v>
      </c>
      <c r="L235" s="37">
        <f>I235*Info!$H$5</f>
        <v>1060.8788506706828</v>
      </c>
      <c r="M235" s="24">
        <f t="shared" si="18"/>
        <v>1515995.8776084057</v>
      </c>
    </row>
    <row r="236" spans="1:13" x14ac:dyDescent="0.3">
      <c r="C236" s="28">
        <v>44348</v>
      </c>
      <c r="D236" s="1">
        <v>15</v>
      </c>
      <c r="E236" s="1" t="s">
        <v>6</v>
      </c>
      <c r="F236" s="2">
        <f t="shared" si="19"/>
        <v>154759</v>
      </c>
      <c r="G236" s="2">
        <v>156546</v>
      </c>
      <c r="H236" s="22">
        <f t="shared" si="15"/>
        <v>1787</v>
      </c>
      <c r="I236" s="23">
        <f t="shared" si="16"/>
        <v>1787</v>
      </c>
      <c r="J236" s="2">
        <v>1429</v>
      </c>
      <c r="K236" s="24">
        <f t="shared" si="17"/>
        <v>2553623</v>
      </c>
      <c r="L236" s="37">
        <f>I236*Info!$H$5</f>
        <v>1311.0584413198549</v>
      </c>
      <c r="M236" s="24">
        <f t="shared" si="18"/>
        <v>1873502.5126460725</v>
      </c>
    </row>
    <row r="237" spans="1:13" x14ac:dyDescent="0.3">
      <c r="C237" s="28">
        <v>44348</v>
      </c>
      <c r="D237" s="1">
        <v>15</v>
      </c>
      <c r="E237" s="1" t="s">
        <v>7</v>
      </c>
      <c r="F237" s="2">
        <f t="shared" si="19"/>
        <v>177962</v>
      </c>
      <c r="G237" s="2">
        <v>182264</v>
      </c>
      <c r="H237" s="22">
        <f t="shared" si="15"/>
        <v>4302</v>
      </c>
      <c r="I237" s="23">
        <f t="shared" si="16"/>
        <v>4302</v>
      </c>
      <c r="J237" s="2">
        <v>1429</v>
      </c>
      <c r="K237" s="24">
        <f t="shared" si="17"/>
        <v>6147558</v>
      </c>
      <c r="L237" s="37">
        <f>I237*Info!$H$5</f>
        <v>3156.2246304185874</v>
      </c>
      <c r="M237" s="24">
        <f t="shared" si="18"/>
        <v>4510244.9968681615</v>
      </c>
    </row>
    <row r="238" spans="1:13" x14ac:dyDescent="0.3">
      <c r="C238" s="28">
        <v>44348</v>
      </c>
      <c r="D238" s="1">
        <v>15</v>
      </c>
      <c r="E238" s="1" t="s">
        <v>8</v>
      </c>
      <c r="F238" s="2">
        <f t="shared" ref="F238:F269" si="20">G225</f>
        <v>96972</v>
      </c>
      <c r="G238" s="2">
        <v>97978</v>
      </c>
      <c r="H238" s="22">
        <f t="shared" si="15"/>
        <v>1006</v>
      </c>
      <c r="I238" s="23">
        <f t="shared" si="16"/>
        <v>1006</v>
      </c>
      <c r="J238" s="2">
        <v>1429</v>
      </c>
      <c r="K238" s="24">
        <f t="shared" si="17"/>
        <v>1437574</v>
      </c>
      <c r="L238" s="37">
        <f>I238*Info!$H$5</f>
        <v>738.06647563949309</v>
      </c>
      <c r="M238" s="24">
        <f t="shared" si="18"/>
        <v>1054696.9936888355</v>
      </c>
    </row>
    <row r="239" spans="1:13" x14ac:dyDescent="0.3">
      <c r="C239" s="28">
        <v>44348</v>
      </c>
      <c r="D239" s="1">
        <v>15</v>
      </c>
      <c r="E239" s="1" t="s">
        <v>9</v>
      </c>
      <c r="F239" s="2">
        <f t="shared" si="20"/>
        <v>3495</v>
      </c>
      <c r="G239" s="2">
        <v>3651</v>
      </c>
      <c r="H239" s="22">
        <f t="shared" si="15"/>
        <v>156</v>
      </c>
      <c r="I239" s="23">
        <f t="shared" si="16"/>
        <v>871.47199999999998</v>
      </c>
      <c r="J239" s="2">
        <v>1429</v>
      </c>
      <c r="K239" s="24">
        <f t="shared" si="17"/>
        <v>1245333.4879999999</v>
      </c>
      <c r="L239" s="37">
        <f>I239*Info!$H$5</f>
        <v>639.36805930268417</v>
      </c>
      <c r="M239" s="24">
        <f t="shared" si="18"/>
        <v>913656.9567435357</v>
      </c>
    </row>
    <row r="240" spans="1:13" x14ac:dyDescent="0.3">
      <c r="A240" s="33"/>
      <c r="C240" s="28">
        <v>44378</v>
      </c>
      <c r="D240" s="1">
        <v>6</v>
      </c>
      <c r="E240" s="34" t="s">
        <v>3</v>
      </c>
      <c r="F240" s="27">
        <f t="shared" si="20"/>
        <v>96264</v>
      </c>
      <c r="G240" s="27">
        <v>1159</v>
      </c>
      <c r="H240" s="22">
        <f t="shared" si="15"/>
        <v>-95105</v>
      </c>
      <c r="I240" s="23">
        <v>0</v>
      </c>
      <c r="J240" s="2">
        <v>1429</v>
      </c>
      <c r="K240" s="24">
        <f t="shared" si="17"/>
        <v>0</v>
      </c>
      <c r="L240" s="37">
        <f>I240*Info!$H$5</f>
        <v>0</v>
      </c>
      <c r="M240" s="24">
        <f t="shared" si="18"/>
        <v>0</v>
      </c>
    </row>
    <row r="241" spans="1:13" x14ac:dyDescent="0.3">
      <c r="A241" s="33"/>
      <c r="C241" s="28">
        <v>44379</v>
      </c>
      <c r="D241" s="1">
        <v>6</v>
      </c>
      <c r="E241" s="34" t="s">
        <v>4</v>
      </c>
      <c r="F241" s="27">
        <f t="shared" si="20"/>
        <v>74556</v>
      </c>
      <c r="G241" s="27">
        <v>926</v>
      </c>
      <c r="H241" s="22">
        <f t="shared" si="15"/>
        <v>-73630</v>
      </c>
      <c r="I241" s="23">
        <v>0</v>
      </c>
      <c r="J241" s="2">
        <v>1429</v>
      </c>
      <c r="K241" s="24">
        <f t="shared" si="17"/>
        <v>0</v>
      </c>
      <c r="L241" s="37">
        <f>I241*Info!$H$5</f>
        <v>0</v>
      </c>
      <c r="M241" s="24">
        <f t="shared" si="18"/>
        <v>0</v>
      </c>
    </row>
    <row r="242" spans="1:13" x14ac:dyDescent="0.3">
      <c r="C242" s="28">
        <v>44380</v>
      </c>
      <c r="D242" s="1">
        <v>6</v>
      </c>
      <c r="E242" s="1" t="s">
        <v>5</v>
      </c>
      <c r="F242" s="2">
        <f t="shared" si="20"/>
        <v>96610</v>
      </c>
      <c r="G242" s="2">
        <v>97036</v>
      </c>
      <c r="H242" s="22">
        <f t="shared" si="15"/>
        <v>426</v>
      </c>
      <c r="I242" s="23">
        <f t="shared" ref="I242:I273" si="21">IF(H242&lt;=871472/1000,871472/1000,H242)</f>
        <v>871.47199999999998</v>
      </c>
      <c r="J242" s="2">
        <v>1429</v>
      </c>
      <c r="K242" s="24">
        <f t="shared" si="17"/>
        <v>1245333.4879999999</v>
      </c>
      <c r="L242" s="37">
        <f>I242*Info!$H$5</f>
        <v>639.36805930268417</v>
      </c>
      <c r="M242" s="24">
        <f t="shared" si="18"/>
        <v>913656.9567435357</v>
      </c>
    </row>
    <row r="243" spans="1:13" x14ac:dyDescent="0.3">
      <c r="C243" s="28">
        <v>44381</v>
      </c>
      <c r="D243" s="1">
        <v>6</v>
      </c>
      <c r="E243" s="1" t="s">
        <v>6</v>
      </c>
      <c r="F243" s="2">
        <f t="shared" si="20"/>
        <v>148621</v>
      </c>
      <c r="G243" s="2">
        <v>149771</v>
      </c>
      <c r="H243" s="22">
        <f t="shared" si="15"/>
        <v>1150</v>
      </c>
      <c r="I243" s="23">
        <f t="shared" si="21"/>
        <v>1150</v>
      </c>
      <c r="J243" s="2">
        <v>1429</v>
      </c>
      <c r="K243" s="24">
        <f t="shared" si="17"/>
        <v>1643350</v>
      </c>
      <c r="L243" s="37">
        <f>I243*Info!$H$5</f>
        <v>843.71416201333693</v>
      </c>
      <c r="M243" s="24">
        <f t="shared" si="18"/>
        <v>1205667.5375170584</v>
      </c>
    </row>
    <row r="244" spans="1:13" x14ac:dyDescent="0.3">
      <c r="C244" s="28">
        <v>44382</v>
      </c>
      <c r="D244" s="1">
        <v>6</v>
      </c>
      <c r="E244" s="1" t="s">
        <v>7</v>
      </c>
      <c r="F244" s="2">
        <f t="shared" si="20"/>
        <v>101079</v>
      </c>
      <c r="G244" s="2">
        <v>101865</v>
      </c>
      <c r="H244" s="22">
        <f t="shared" si="15"/>
        <v>786</v>
      </c>
      <c r="I244" s="23">
        <f t="shared" si="21"/>
        <v>871.47199999999998</v>
      </c>
      <c r="J244" s="2">
        <v>1429</v>
      </c>
      <c r="K244" s="24">
        <f t="shared" si="17"/>
        <v>1245333.4879999999</v>
      </c>
      <c r="L244" s="37">
        <f>I244*Info!$H$5</f>
        <v>639.36805930268417</v>
      </c>
      <c r="M244" s="24">
        <f t="shared" si="18"/>
        <v>913656.9567435357</v>
      </c>
    </row>
    <row r="245" spans="1:13" x14ac:dyDescent="0.3">
      <c r="C245" s="28">
        <v>44383</v>
      </c>
      <c r="D245" s="1">
        <v>6</v>
      </c>
      <c r="E245" s="1" t="s">
        <v>8</v>
      </c>
      <c r="F245" s="2">
        <f t="shared" si="20"/>
        <v>73098</v>
      </c>
      <c r="G245" s="2">
        <v>73335</v>
      </c>
      <c r="H245" s="22">
        <f t="shared" si="15"/>
        <v>237</v>
      </c>
      <c r="I245" s="23">
        <f t="shared" si="21"/>
        <v>871.47199999999998</v>
      </c>
      <c r="J245" s="2">
        <v>1429</v>
      </c>
      <c r="K245" s="24">
        <f t="shared" si="17"/>
        <v>1245333.4879999999</v>
      </c>
      <c r="L245" s="37">
        <f>I245*Info!$H$5</f>
        <v>639.36805930268417</v>
      </c>
      <c r="M245" s="24">
        <f t="shared" si="18"/>
        <v>913656.9567435357</v>
      </c>
    </row>
    <row r="246" spans="1:13" x14ac:dyDescent="0.3">
      <c r="C246" s="28">
        <v>44384</v>
      </c>
      <c r="D246" s="1">
        <v>15</v>
      </c>
      <c r="E246" s="1" t="s">
        <v>3</v>
      </c>
      <c r="F246" s="2">
        <f t="shared" si="20"/>
        <v>117850</v>
      </c>
      <c r="G246" s="2">
        <v>118248</v>
      </c>
      <c r="H246" s="22">
        <f t="shared" si="15"/>
        <v>398</v>
      </c>
      <c r="I246" s="23">
        <f t="shared" si="21"/>
        <v>871.47199999999998</v>
      </c>
      <c r="J246" s="2">
        <v>1429</v>
      </c>
      <c r="K246" s="24">
        <f t="shared" si="17"/>
        <v>1245333.4879999999</v>
      </c>
      <c r="L246" s="37">
        <f>I246*Info!$H$5</f>
        <v>639.36805930268417</v>
      </c>
      <c r="M246" s="24">
        <f t="shared" si="18"/>
        <v>913656.9567435357</v>
      </c>
    </row>
    <row r="247" spans="1:13" x14ac:dyDescent="0.3">
      <c r="C247" s="28">
        <v>44385</v>
      </c>
      <c r="D247" s="1">
        <v>15</v>
      </c>
      <c r="E247" s="1" t="s">
        <v>4</v>
      </c>
      <c r="F247" s="2">
        <f t="shared" si="20"/>
        <v>66930</v>
      </c>
      <c r="G247" s="2">
        <v>67335</v>
      </c>
      <c r="H247" s="22">
        <f t="shared" si="15"/>
        <v>405</v>
      </c>
      <c r="I247" s="23">
        <f t="shared" si="21"/>
        <v>871.47199999999998</v>
      </c>
      <c r="J247" s="2">
        <v>1429</v>
      </c>
      <c r="K247" s="24">
        <f t="shared" si="17"/>
        <v>1245333.4879999999</v>
      </c>
      <c r="L247" s="37">
        <f>I247*Info!$H$5</f>
        <v>639.36805930268417</v>
      </c>
      <c r="M247" s="24">
        <f t="shared" si="18"/>
        <v>913656.9567435357</v>
      </c>
    </row>
    <row r="248" spans="1:13" x14ac:dyDescent="0.3">
      <c r="C248" s="28">
        <v>44386</v>
      </c>
      <c r="D248" s="1">
        <v>15</v>
      </c>
      <c r="E248" s="1" t="s">
        <v>5</v>
      </c>
      <c r="F248" s="2">
        <f t="shared" si="20"/>
        <v>124320</v>
      </c>
      <c r="G248" s="2">
        <v>124826</v>
      </c>
      <c r="H248" s="22">
        <f t="shared" si="15"/>
        <v>506</v>
      </c>
      <c r="I248" s="23">
        <f t="shared" si="21"/>
        <v>871.47199999999998</v>
      </c>
      <c r="J248" s="2">
        <v>1429</v>
      </c>
      <c r="K248" s="24">
        <f t="shared" si="17"/>
        <v>1245333.4879999999</v>
      </c>
      <c r="L248" s="37">
        <f>I248*Info!$H$5</f>
        <v>639.36805930268417</v>
      </c>
      <c r="M248" s="24">
        <f t="shared" si="18"/>
        <v>913656.9567435357</v>
      </c>
    </row>
    <row r="249" spans="1:13" x14ac:dyDescent="0.3">
      <c r="C249" s="28">
        <v>44387</v>
      </c>
      <c r="D249" s="1">
        <v>15</v>
      </c>
      <c r="E249" s="1" t="s">
        <v>6</v>
      </c>
      <c r="F249" s="2">
        <f t="shared" si="20"/>
        <v>156546</v>
      </c>
      <c r="G249" s="2">
        <v>157398</v>
      </c>
      <c r="H249" s="22">
        <f t="shared" si="15"/>
        <v>852</v>
      </c>
      <c r="I249" s="23">
        <f t="shared" si="21"/>
        <v>871.47199999999998</v>
      </c>
      <c r="J249" s="2">
        <v>1429</v>
      </c>
      <c r="K249" s="24">
        <f t="shared" si="17"/>
        <v>1245333.4879999999</v>
      </c>
      <c r="L249" s="37">
        <f>I249*Info!$H$5</f>
        <v>639.36805930268417</v>
      </c>
      <c r="M249" s="24">
        <f t="shared" si="18"/>
        <v>913656.9567435357</v>
      </c>
    </row>
    <row r="250" spans="1:13" x14ac:dyDescent="0.3">
      <c r="C250" s="28">
        <v>44388</v>
      </c>
      <c r="D250" s="1">
        <v>15</v>
      </c>
      <c r="E250" s="1" t="s">
        <v>7</v>
      </c>
      <c r="F250" s="2">
        <f t="shared" si="20"/>
        <v>182264</v>
      </c>
      <c r="G250" s="2">
        <v>185824</v>
      </c>
      <c r="H250" s="22">
        <f t="shared" si="15"/>
        <v>3560</v>
      </c>
      <c r="I250" s="23">
        <f t="shared" si="21"/>
        <v>3560</v>
      </c>
      <c r="J250" s="2">
        <v>1429</v>
      </c>
      <c r="K250" s="24">
        <f t="shared" si="17"/>
        <v>5087240</v>
      </c>
      <c r="L250" s="37">
        <f>I250*Info!$H$5</f>
        <v>2611.8455797978086</v>
      </c>
      <c r="M250" s="24">
        <f t="shared" si="18"/>
        <v>3732327.3335310686</v>
      </c>
    </row>
    <row r="251" spans="1:13" x14ac:dyDescent="0.3">
      <c r="C251" s="28">
        <v>44389</v>
      </c>
      <c r="D251" s="1">
        <v>15</v>
      </c>
      <c r="E251" s="1" t="s">
        <v>8</v>
      </c>
      <c r="F251" s="2">
        <f t="shared" si="20"/>
        <v>97978</v>
      </c>
      <c r="G251" s="2">
        <v>98274</v>
      </c>
      <c r="H251" s="22">
        <f t="shared" si="15"/>
        <v>296</v>
      </c>
      <c r="I251" s="23">
        <f t="shared" si="21"/>
        <v>871.47199999999998</v>
      </c>
      <c r="J251" s="2">
        <v>1429</v>
      </c>
      <c r="K251" s="24">
        <f t="shared" si="17"/>
        <v>1245333.4879999999</v>
      </c>
      <c r="L251" s="37">
        <f>I251*Info!$H$5</f>
        <v>639.36805930268417</v>
      </c>
      <c r="M251" s="24">
        <f t="shared" si="18"/>
        <v>913656.9567435357</v>
      </c>
    </row>
    <row r="252" spans="1:13" x14ac:dyDescent="0.3">
      <c r="C252" s="28">
        <v>44390</v>
      </c>
      <c r="D252" s="1">
        <v>15</v>
      </c>
      <c r="E252" s="1" t="s">
        <v>9</v>
      </c>
      <c r="F252" s="2">
        <f t="shared" si="20"/>
        <v>3651</v>
      </c>
      <c r="G252" s="2">
        <v>3696</v>
      </c>
      <c r="H252" s="22">
        <f t="shared" si="15"/>
        <v>45</v>
      </c>
      <c r="I252" s="23">
        <f t="shared" si="21"/>
        <v>871.47199999999998</v>
      </c>
      <c r="J252" s="2">
        <v>1429</v>
      </c>
      <c r="K252" s="24">
        <f t="shared" si="17"/>
        <v>1245333.4879999999</v>
      </c>
      <c r="L252" s="37">
        <f>I252*Info!$H$5</f>
        <v>639.36805930268417</v>
      </c>
      <c r="M252" s="24">
        <f t="shared" si="18"/>
        <v>913656.9567435357</v>
      </c>
    </row>
    <row r="253" spans="1:13" x14ac:dyDescent="0.3">
      <c r="C253" s="28">
        <v>44409</v>
      </c>
      <c r="D253" s="1">
        <v>6</v>
      </c>
      <c r="E253" s="1" t="s">
        <v>3</v>
      </c>
      <c r="F253" s="2">
        <f t="shared" si="20"/>
        <v>1159</v>
      </c>
      <c r="G253" s="2">
        <v>1296</v>
      </c>
      <c r="H253" s="22">
        <f t="shared" si="15"/>
        <v>137</v>
      </c>
      <c r="I253" s="23">
        <f t="shared" si="21"/>
        <v>871.47199999999998</v>
      </c>
      <c r="J253" s="2">
        <v>1429</v>
      </c>
      <c r="K253" s="24">
        <f t="shared" si="17"/>
        <v>1245333.4879999999</v>
      </c>
      <c r="L253" s="37">
        <f>I253*Info!$H$5</f>
        <v>639.36805930268417</v>
      </c>
      <c r="M253" s="24">
        <f t="shared" si="18"/>
        <v>913656.9567435357</v>
      </c>
    </row>
    <row r="254" spans="1:13" x14ac:dyDescent="0.3">
      <c r="C254" s="28">
        <v>44409</v>
      </c>
      <c r="D254" s="1">
        <v>6</v>
      </c>
      <c r="E254" s="1" t="s">
        <v>4</v>
      </c>
      <c r="F254" s="2">
        <f t="shared" si="20"/>
        <v>926</v>
      </c>
      <c r="G254" s="2">
        <v>1139</v>
      </c>
      <c r="H254" s="22">
        <f t="shared" si="15"/>
        <v>213</v>
      </c>
      <c r="I254" s="23">
        <f t="shared" si="21"/>
        <v>871.47199999999998</v>
      </c>
      <c r="J254" s="2">
        <v>1429</v>
      </c>
      <c r="K254" s="24">
        <f t="shared" si="17"/>
        <v>1245333.4879999999</v>
      </c>
      <c r="L254" s="37">
        <f>I254*Info!$H$5</f>
        <v>639.36805930268417</v>
      </c>
      <c r="M254" s="24">
        <f t="shared" si="18"/>
        <v>913656.9567435357</v>
      </c>
    </row>
    <row r="255" spans="1:13" x14ac:dyDescent="0.3">
      <c r="C255" s="28">
        <v>44409</v>
      </c>
      <c r="D255" s="1">
        <v>6</v>
      </c>
      <c r="E255" s="1" t="s">
        <v>5</v>
      </c>
      <c r="F255" s="2">
        <f t="shared" si="20"/>
        <v>97036</v>
      </c>
      <c r="G255" s="2">
        <v>97310</v>
      </c>
      <c r="H255" s="22">
        <f t="shared" si="15"/>
        <v>274</v>
      </c>
      <c r="I255" s="23">
        <f t="shared" si="21"/>
        <v>871.47199999999998</v>
      </c>
      <c r="J255" s="2">
        <v>1429</v>
      </c>
      <c r="K255" s="24">
        <f t="shared" si="17"/>
        <v>1245333.4879999999</v>
      </c>
      <c r="L255" s="37">
        <f>I255*Info!$H$5</f>
        <v>639.36805930268417</v>
      </c>
      <c r="M255" s="24">
        <f t="shared" si="18"/>
        <v>913656.9567435357</v>
      </c>
    </row>
    <row r="256" spans="1:13" x14ac:dyDescent="0.3">
      <c r="C256" s="28">
        <v>44409</v>
      </c>
      <c r="D256" s="1">
        <v>6</v>
      </c>
      <c r="E256" s="1" t="s">
        <v>6</v>
      </c>
      <c r="F256" s="2">
        <f t="shared" si="20"/>
        <v>149771</v>
      </c>
      <c r="G256" s="2">
        <v>150380</v>
      </c>
      <c r="H256" s="22">
        <f t="shared" si="15"/>
        <v>609</v>
      </c>
      <c r="I256" s="23">
        <f t="shared" si="21"/>
        <v>871.47199999999998</v>
      </c>
      <c r="J256" s="2">
        <v>1429</v>
      </c>
      <c r="K256" s="24">
        <f t="shared" si="17"/>
        <v>1245333.4879999999</v>
      </c>
      <c r="L256" s="37">
        <f>I256*Info!$H$5</f>
        <v>639.36805930268417</v>
      </c>
      <c r="M256" s="24">
        <f t="shared" si="18"/>
        <v>913656.9567435357</v>
      </c>
    </row>
    <row r="257" spans="3:13" x14ac:dyDescent="0.3">
      <c r="C257" s="28">
        <v>44409</v>
      </c>
      <c r="D257" s="1">
        <v>6</v>
      </c>
      <c r="E257" s="1" t="s">
        <v>7</v>
      </c>
      <c r="F257" s="2">
        <f t="shared" si="20"/>
        <v>101865</v>
      </c>
      <c r="G257" s="2">
        <v>102576</v>
      </c>
      <c r="H257" s="22">
        <f t="shared" si="15"/>
        <v>711</v>
      </c>
      <c r="I257" s="23">
        <f t="shared" si="21"/>
        <v>871.47199999999998</v>
      </c>
      <c r="J257" s="2">
        <v>1429</v>
      </c>
      <c r="K257" s="24">
        <f t="shared" si="17"/>
        <v>1245333.4879999999</v>
      </c>
      <c r="L257" s="37">
        <f>I257*Info!$H$5</f>
        <v>639.36805930268417</v>
      </c>
      <c r="M257" s="24">
        <f t="shared" si="18"/>
        <v>913656.9567435357</v>
      </c>
    </row>
    <row r="258" spans="3:13" x14ac:dyDescent="0.3">
      <c r="C258" s="28">
        <v>44409</v>
      </c>
      <c r="D258" s="1">
        <v>6</v>
      </c>
      <c r="E258" s="1" t="s">
        <v>8</v>
      </c>
      <c r="F258" s="2">
        <f t="shared" si="20"/>
        <v>73335</v>
      </c>
      <c r="G258" s="2">
        <v>73507</v>
      </c>
      <c r="H258" s="22">
        <f t="shared" si="15"/>
        <v>172</v>
      </c>
      <c r="I258" s="23">
        <f t="shared" si="21"/>
        <v>871.47199999999998</v>
      </c>
      <c r="J258" s="2">
        <v>1429</v>
      </c>
      <c r="K258" s="24">
        <f t="shared" si="17"/>
        <v>1245333.4879999999</v>
      </c>
      <c r="L258" s="37">
        <f>I258*Info!$H$5</f>
        <v>639.36805930268417</v>
      </c>
      <c r="M258" s="24">
        <f t="shared" si="18"/>
        <v>913656.9567435357</v>
      </c>
    </row>
    <row r="259" spans="3:13" x14ac:dyDescent="0.3">
      <c r="C259" s="28">
        <v>44409</v>
      </c>
      <c r="D259" s="1">
        <v>15</v>
      </c>
      <c r="E259" s="1" t="s">
        <v>3</v>
      </c>
      <c r="F259" s="2">
        <f t="shared" si="20"/>
        <v>118248</v>
      </c>
      <c r="G259" s="2">
        <v>118996</v>
      </c>
      <c r="H259" s="22">
        <f t="shared" si="15"/>
        <v>748</v>
      </c>
      <c r="I259" s="23">
        <f t="shared" si="21"/>
        <v>871.47199999999998</v>
      </c>
      <c r="J259" s="2">
        <v>1429</v>
      </c>
      <c r="K259" s="24">
        <f t="shared" si="17"/>
        <v>1245333.4879999999</v>
      </c>
      <c r="L259" s="37">
        <f>I259*Info!$H$5</f>
        <v>639.36805930268417</v>
      </c>
      <c r="M259" s="24">
        <f t="shared" si="18"/>
        <v>913656.9567435357</v>
      </c>
    </row>
    <row r="260" spans="3:13" x14ac:dyDescent="0.3">
      <c r="C260" s="28">
        <v>44409</v>
      </c>
      <c r="D260" s="1">
        <v>15</v>
      </c>
      <c r="E260" s="1" t="s">
        <v>4</v>
      </c>
      <c r="F260" s="2">
        <f t="shared" si="20"/>
        <v>67335</v>
      </c>
      <c r="G260" s="2">
        <v>67831</v>
      </c>
      <c r="H260" s="22">
        <f t="shared" si="15"/>
        <v>496</v>
      </c>
      <c r="I260" s="23">
        <f t="shared" si="21"/>
        <v>871.47199999999998</v>
      </c>
      <c r="J260" s="2">
        <v>1429</v>
      </c>
      <c r="K260" s="24">
        <f t="shared" si="17"/>
        <v>1245333.4879999999</v>
      </c>
      <c r="L260" s="37">
        <f>I260*Info!$H$5</f>
        <v>639.36805930268417</v>
      </c>
      <c r="M260" s="24">
        <f t="shared" si="18"/>
        <v>913656.9567435357</v>
      </c>
    </row>
    <row r="261" spans="3:13" x14ac:dyDescent="0.3">
      <c r="C261" s="28">
        <v>44409</v>
      </c>
      <c r="D261" s="1">
        <v>15</v>
      </c>
      <c r="E261" s="1" t="s">
        <v>5</v>
      </c>
      <c r="F261" s="2">
        <f t="shared" si="20"/>
        <v>124826</v>
      </c>
      <c r="G261" s="2">
        <v>125500</v>
      </c>
      <c r="H261" s="22">
        <f t="shared" si="15"/>
        <v>674</v>
      </c>
      <c r="I261" s="23">
        <f t="shared" si="21"/>
        <v>871.47199999999998</v>
      </c>
      <c r="J261" s="2">
        <v>1429</v>
      </c>
      <c r="K261" s="24">
        <f t="shared" si="17"/>
        <v>1245333.4879999999</v>
      </c>
      <c r="L261" s="37">
        <f>I261*Info!$H$5</f>
        <v>639.36805930268417</v>
      </c>
      <c r="M261" s="24">
        <f t="shared" si="18"/>
        <v>913656.9567435357</v>
      </c>
    </row>
    <row r="262" spans="3:13" x14ac:dyDescent="0.3">
      <c r="C262" s="28">
        <v>44409</v>
      </c>
      <c r="D262" s="1">
        <v>15</v>
      </c>
      <c r="E262" s="1" t="s">
        <v>6</v>
      </c>
      <c r="F262" s="2">
        <f t="shared" si="20"/>
        <v>157398</v>
      </c>
      <c r="G262" s="2">
        <v>158350</v>
      </c>
      <c r="H262" s="22">
        <f t="shared" ref="H262:H321" si="22">G262-F262</f>
        <v>952</v>
      </c>
      <c r="I262" s="23">
        <f t="shared" si="21"/>
        <v>952</v>
      </c>
      <c r="J262" s="2">
        <v>1429</v>
      </c>
      <c r="K262" s="24">
        <f t="shared" ref="K262:K321" si="23">I262*J262</f>
        <v>1360408</v>
      </c>
      <c r="L262" s="37">
        <f>I262*Info!$H$5</f>
        <v>698.44859324930155</v>
      </c>
      <c r="M262" s="24">
        <f t="shared" ref="M262:M321" si="24">L262*J262</f>
        <v>998083.03975325194</v>
      </c>
    </row>
    <row r="263" spans="3:13" x14ac:dyDescent="0.3">
      <c r="C263" s="28">
        <v>44409</v>
      </c>
      <c r="D263" s="1">
        <v>15</v>
      </c>
      <c r="E263" s="1" t="s">
        <v>7</v>
      </c>
      <c r="F263" s="2">
        <f t="shared" si="20"/>
        <v>185824</v>
      </c>
      <c r="G263" s="2">
        <v>189253</v>
      </c>
      <c r="H263" s="22">
        <f t="shared" si="22"/>
        <v>3429</v>
      </c>
      <c r="I263" s="23">
        <f t="shared" si="21"/>
        <v>3429</v>
      </c>
      <c r="J263" s="2">
        <v>1429</v>
      </c>
      <c r="K263" s="24">
        <f t="shared" si="23"/>
        <v>4900041</v>
      </c>
      <c r="L263" s="37">
        <f>I263*Info!$H$5</f>
        <v>2515.7355317771585</v>
      </c>
      <c r="M263" s="24">
        <f t="shared" si="24"/>
        <v>3594986.0749095595</v>
      </c>
    </row>
    <row r="264" spans="3:13" x14ac:dyDescent="0.3">
      <c r="C264" s="28">
        <v>44409</v>
      </c>
      <c r="D264" s="1">
        <v>15</v>
      </c>
      <c r="E264" s="1" t="s">
        <v>8</v>
      </c>
      <c r="F264" s="2">
        <f t="shared" si="20"/>
        <v>98274</v>
      </c>
      <c r="G264" s="2">
        <v>98844</v>
      </c>
      <c r="H264" s="22">
        <f t="shared" si="22"/>
        <v>570</v>
      </c>
      <c r="I264" s="23">
        <f t="shared" si="21"/>
        <v>871.47199999999998</v>
      </c>
      <c r="J264" s="2">
        <v>1429</v>
      </c>
      <c r="K264" s="24">
        <f t="shared" si="23"/>
        <v>1245333.4879999999</v>
      </c>
      <c r="L264" s="37">
        <f>I264*Info!$H$5</f>
        <v>639.36805930268417</v>
      </c>
      <c r="M264" s="24">
        <f t="shared" si="24"/>
        <v>913656.9567435357</v>
      </c>
    </row>
    <row r="265" spans="3:13" x14ac:dyDescent="0.3">
      <c r="C265" s="28">
        <v>44409</v>
      </c>
      <c r="D265" s="1">
        <v>15</v>
      </c>
      <c r="E265" s="1" t="s">
        <v>9</v>
      </c>
      <c r="F265" s="2">
        <f t="shared" si="20"/>
        <v>3696</v>
      </c>
      <c r="G265" s="2">
        <v>3862</v>
      </c>
      <c r="H265" s="22">
        <f t="shared" si="22"/>
        <v>166</v>
      </c>
      <c r="I265" s="23">
        <f t="shared" si="21"/>
        <v>871.47199999999998</v>
      </c>
      <c r="J265" s="2">
        <v>1429</v>
      </c>
      <c r="K265" s="24">
        <f t="shared" si="23"/>
        <v>1245333.4879999999</v>
      </c>
      <c r="L265" s="37">
        <f>I265*Info!$H$5</f>
        <v>639.36805930268417</v>
      </c>
      <c r="M265" s="24">
        <f t="shared" si="24"/>
        <v>913656.9567435357</v>
      </c>
    </row>
    <row r="266" spans="3:13" x14ac:dyDescent="0.3">
      <c r="C266" s="28">
        <v>44440</v>
      </c>
      <c r="D266" s="1">
        <v>6</v>
      </c>
      <c r="E266" s="1" t="s">
        <v>3</v>
      </c>
      <c r="F266" s="2">
        <f t="shared" si="20"/>
        <v>1296</v>
      </c>
      <c r="G266" s="2">
        <v>2508</v>
      </c>
      <c r="H266" s="22">
        <f t="shared" si="22"/>
        <v>1212</v>
      </c>
      <c r="I266" s="23">
        <f t="shared" si="21"/>
        <v>1212</v>
      </c>
      <c r="J266" s="2">
        <v>1429</v>
      </c>
      <c r="K266" s="24">
        <f t="shared" si="23"/>
        <v>1731948</v>
      </c>
      <c r="L266" s="37">
        <f>I266*Info!$H$5</f>
        <v>889.20136031318646</v>
      </c>
      <c r="M266" s="24">
        <f t="shared" si="24"/>
        <v>1270668.7438875434</v>
      </c>
    </row>
    <row r="267" spans="3:13" x14ac:dyDescent="0.3">
      <c r="C267" s="28">
        <v>44440</v>
      </c>
      <c r="D267" s="1">
        <v>6</v>
      </c>
      <c r="E267" s="1" t="s">
        <v>4</v>
      </c>
      <c r="F267" s="2">
        <f t="shared" si="20"/>
        <v>1139</v>
      </c>
      <c r="G267" s="2">
        <v>2122</v>
      </c>
      <c r="H267" s="22">
        <f t="shared" si="22"/>
        <v>983</v>
      </c>
      <c r="I267" s="23">
        <f t="shared" si="21"/>
        <v>983</v>
      </c>
      <c r="J267" s="2">
        <v>1429</v>
      </c>
      <c r="K267" s="24">
        <f t="shared" si="23"/>
        <v>1404707</v>
      </c>
      <c r="L267" s="37">
        <f>I267*Info!$H$5</f>
        <v>721.19219239922631</v>
      </c>
      <c r="M267" s="24">
        <f t="shared" si="24"/>
        <v>1030583.6429384944</v>
      </c>
    </row>
    <row r="268" spans="3:13" x14ac:dyDescent="0.3">
      <c r="C268" s="28">
        <v>44440</v>
      </c>
      <c r="D268" s="1">
        <v>6</v>
      </c>
      <c r="E268" s="1" t="s">
        <v>5</v>
      </c>
      <c r="F268" s="2">
        <f t="shared" si="20"/>
        <v>97310</v>
      </c>
      <c r="G268" s="2">
        <v>98844</v>
      </c>
      <c r="H268" s="22">
        <f t="shared" si="22"/>
        <v>1534</v>
      </c>
      <c r="I268" s="23">
        <f t="shared" si="21"/>
        <v>1534</v>
      </c>
      <c r="J268" s="2">
        <v>1429</v>
      </c>
      <c r="K268" s="24">
        <f t="shared" si="23"/>
        <v>2192086</v>
      </c>
      <c r="L268" s="37">
        <f>I268*Info!$H$5</f>
        <v>1125.4413256769208</v>
      </c>
      <c r="M268" s="24">
        <f t="shared" si="24"/>
        <v>1608255.6543923197</v>
      </c>
    </row>
    <row r="269" spans="3:13" x14ac:dyDescent="0.3">
      <c r="C269" s="28">
        <v>44440</v>
      </c>
      <c r="D269" s="1">
        <v>6</v>
      </c>
      <c r="E269" s="1" t="s">
        <v>6</v>
      </c>
      <c r="F269" s="2">
        <f t="shared" si="20"/>
        <v>150380</v>
      </c>
      <c r="G269" s="2">
        <v>153493</v>
      </c>
      <c r="H269" s="22">
        <f t="shared" si="22"/>
        <v>3113</v>
      </c>
      <c r="I269" s="23">
        <f t="shared" si="21"/>
        <v>3113</v>
      </c>
      <c r="J269" s="2">
        <v>1429</v>
      </c>
      <c r="K269" s="24">
        <f t="shared" si="23"/>
        <v>4448477</v>
      </c>
      <c r="L269" s="37">
        <f>I269*Info!$H$5</f>
        <v>2283.8975533456678</v>
      </c>
      <c r="M269" s="24">
        <f t="shared" si="24"/>
        <v>3263689.6037309594</v>
      </c>
    </row>
    <row r="270" spans="3:13" x14ac:dyDescent="0.3">
      <c r="C270" s="28">
        <v>44440</v>
      </c>
      <c r="D270" s="1">
        <v>6</v>
      </c>
      <c r="E270" s="1" t="s">
        <v>7</v>
      </c>
      <c r="F270" s="2">
        <f t="shared" ref="F270:F301" si="25">G257</f>
        <v>102576</v>
      </c>
      <c r="G270" s="2">
        <v>103570</v>
      </c>
      <c r="H270" s="22">
        <f t="shared" si="22"/>
        <v>994</v>
      </c>
      <c r="I270" s="23">
        <f t="shared" si="21"/>
        <v>994</v>
      </c>
      <c r="J270" s="2">
        <v>1429</v>
      </c>
      <c r="K270" s="24">
        <f t="shared" si="23"/>
        <v>1420426</v>
      </c>
      <c r="L270" s="37">
        <f>I270*Info!$H$5</f>
        <v>729.26250177500606</v>
      </c>
      <c r="M270" s="24">
        <f t="shared" si="24"/>
        <v>1042116.1150364836</v>
      </c>
    </row>
    <row r="271" spans="3:13" x14ac:dyDescent="0.3">
      <c r="C271" s="28">
        <v>44440</v>
      </c>
      <c r="D271" s="1">
        <v>6</v>
      </c>
      <c r="E271" s="1" t="s">
        <v>8</v>
      </c>
      <c r="F271" s="2">
        <f t="shared" si="25"/>
        <v>73507</v>
      </c>
      <c r="G271" s="2">
        <v>74183</v>
      </c>
      <c r="H271" s="22">
        <f t="shared" si="22"/>
        <v>676</v>
      </c>
      <c r="I271" s="23">
        <f t="shared" si="21"/>
        <v>871.47199999999998</v>
      </c>
      <c r="J271" s="2">
        <v>1429</v>
      </c>
      <c r="K271" s="24">
        <f t="shared" si="23"/>
        <v>1245333.4879999999</v>
      </c>
      <c r="L271" s="37">
        <f>I271*Info!$H$5</f>
        <v>639.36805930268417</v>
      </c>
      <c r="M271" s="24">
        <f t="shared" si="24"/>
        <v>913656.9567435357</v>
      </c>
    </row>
    <row r="272" spans="3:13" x14ac:dyDescent="0.3">
      <c r="C272" s="28">
        <v>44440</v>
      </c>
      <c r="D272" s="1">
        <v>15</v>
      </c>
      <c r="E272" s="1" t="s">
        <v>3</v>
      </c>
      <c r="F272" s="2">
        <f t="shared" si="25"/>
        <v>118996</v>
      </c>
      <c r="G272" s="2">
        <v>120363</v>
      </c>
      <c r="H272" s="22">
        <f t="shared" si="22"/>
        <v>1367</v>
      </c>
      <c r="I272" s="23">
        <f t="shared" si="21"/>
        <v>1367</v>
      </c>
      <c r="J272" s="2">
        <v>1429</v>
      </c>
      <c r="K272" s="24">
        <f t="shared" si="23"/>
        <v>1953443</v>
      </c>
      <c r="L272" s="37">
        <f>I272*Info!$H$5</f>
        <v>1002.9193560628102</v>
      </c>
      <c r="M272" s="24">
        <f t="shared" si="24"/>
        <v>1433171.7598137558</v>
      </c>
    </row>
    <row r="273" spans="3:13" x14ac:dyDescent="0.3">
      <c r="C273" s="28">
        <v>44440</v>
      </c>
      <c r="D273" s="1">
        <v>15</v>
      </c>
      <c r="E273" s="1" t="s">
        <v>4</v>
      </c>
      <c r="F273" s="2">
        <f t="shared" si="25"/>
        <v>67831</v>
      </c>
      <c r="G273" s="2">
        <v>68398</v>
      </c>
      <c r="H273" s="22">
        <f t="shared" si="22"/>
        <v>567</v>
      </c>
      <c r="I273" s="23">
        <f t="shared" si="21"/>
        <v>871.47199999999998</v>
      </c>
      <c r="J273" s="2">
        <v>1429</v>
      </c>
      <c r="K273" s="24">
        <f t="shared" si="23"/>
        <v>1245333.4879999999</v>
      </c>
      <c r="L273" s="37">
        <f>I273*Info!$H$5</f>
        <v>639.36805930268417</v>
      </c>
      <c r="M273" s="24">
        <f t="shared" si="24"/>
        <v>913656.9567435357</v>
      </c>
    </row>
    <row r="274" spans="3:13" x14ac:dyDescent="0.3">
      <c r="C274" s="28">
        <v>44440</v>
      </c>
      <c r="D274" s="1">
        <v>15</v>
      </c>
      <c r="E274" s="1" t="s">
        <v>5</v>
      </c>
      <c r="F274" s="2">
        <f t="shared" si="25"/>
        <v>125500</v>
      </c>
      <c r="G274" s="2">
        <v>126587</v>
      </c>
      <c r="H274" s="22">
        <f t="shared" si="22"/>
        <v>1087</v>
      </c>
      <c r="I274" s="23">
        <f t="shared" ref="I274:I305" si="26">IF(H274&lt;=871472/1000,871472/1000,H274)</f>
        <v>1087</v>
      </c>
      <c r="J274" s="2">
        <v>1429</v>
      </c>
      <c r="K274" s="24">
        <f t="shared" si="23"/>
        <v>1553323</v>
      </c>
      <c r="L274" s="37">
        <f>I274*Info!$H$5</f>
        <v>797.49329922478023</v>
      </c>
      <c r="M274" s="24">
        <f t="shared" si="24"/>
        <v>1139617.9245922109</v>
      </c>
    </row>
    <row r="275" spans="3:13" x14ac:dyDescent="0.3">
      <c r="C275" s="28">
        <v>44440</v>
      </c>
      <c r="D275" s="1">
        <v>15</v>
      </c>
      <c r="E275" s="1" t="s">
        <v>6</v>
      </c>
      <c r="F275" s="2">
        <f t="shared" si="25"/>
        <v>158350</v>
      </c>
      <c r="G275" s="2">
        <v>159440</v>
      </c>
      <c r="H275" s="22">
        <f t="shared" si="22"/>
        <v>1090</v>
      </c>
      <c r="I275" s="23">
        <f t="shared" si="26"/>
        <v>1090</v>
      </c>
      <c r="J275" s="2">
        <v>1429</v>
      </c>
      <c r="K275" s="24">
        <f t="shared" si="23"/>
        <v>1557610</v>
      </c>
      <c r="L275" s="37">
        <f>I275*Info!$H$5</f>
        <v>799.69429269090199</v>
      </c>
      <c r="M275" s="24">
        <f t="shared" si="24"/>
        <v>1142763.1442552989</v>
      </c>
    </row>
    <row r="276" spans="3:13" x14ac:dyDescent="0.3">
      <c r="C276" s="28">
        <v>44440</v>
      </c>
      <c r="D276" s="1">
        <v>15</v>
      </c>
      <c r="E276" s="1" t="s">
        <v>7</v>
      </c>
      <c r="F276" s="2">
        <f t="shared" si="25"/>
        <v>189253</v>
      </c>
      <c r="G276" s="2">
        <v>193080</v>
      </c>
      <c r="H276" s="22">
        <f t="shared" si="22"/>
        <v>3827</v>
      </c>
      <c r="I276" s="23">
        <f t="shared" si="26"/>
        <v>3827</v>
      </c>
      <c r="J276" s="2">
        <v>1429</v>
      </c>
      <c r="K276" s="24">
        <f t="shared" si="23"/>
        <v>5468783</v>
      </c>
      <c r="L276" s="37">
        <f>I276*Info!$H$5</f>
        <v>2807.7339982826438</v>
      </c>
      <c r="M276" s="24">
        <f t="shared" si="24"/>
        <v>4012251.8835458979</v>
      </c>
    </row>
    <row r="277" spans="3:13" x14ac:dyDescent="0.3">
      <c r="C277" s="28">
        <v>44440</v>
      </c>
      <c r="D277" s="1">
        <v>15</v>
      </c>
      <c r="E277" s="1" t="s">
        <v>8</v>
      </c>
      <c r="F277" s="2">
        <f t="shared" si="25"/>
        <v>98844</v>
      </c>
      <c r="G277" s="2">
        <v>99927</v>
      </c>
      <c r="H277" s="22">
        <f t="shared" si="22"/>
        <v>1083</v>
      </c>
      <c r="I277" s="23">
        <f t="shared" si="26"/>
        <v>1083</v>
      </c>
      <c r="J277" s="2">
        <v>1429</v>
      </c>
      <c r="K277" s="24">
        <f t="shared" si="23"/>
        <v>1547607</v>
      </c>
      <c r="L277" s="37">
        <f>I277*Info!$H$5</f>
        <v>794.55864126995129</v>
      </c>
      <c r="M277" s="24">
        <f t="shared" si="24"/>
        <v>1135424.2983747604</v>
      </c>
    </row>
    <row r="278" spans="3:13" x14ac:dyDescent="0.3">
      <c r="C278" s="28">
        <v>44440</v>
      </c>
      <c r="D278" s="1">
        <v>15</v>
      </c>
      <c r="E278" s="1" t="s">
        <v>9</v>
      </c>
      <c r="F278" s="2">
        <f t="shared" si="25"/>
        <v>3862</v>
      </c>
      <c r="G278" s="2">
        <v>4128</v>
      </c>
      <c r="H278" s="22">
        <f t="shared" si="22"/>
        <v>266</v>
      </c>
      <c r="I278" s="23">
        <f t="shared" si="26"/>
        <v>871.47199999999998</v>
      </c>
      <c r="J278" s="2">
        <v>1429</v>
      </c>
      <c r="K278" s="24">
        <f t="shared" si="23"/>
        <v>1245333.4879999999</v>
      </c>
      <c r="L278" s="37">
        <f>I278*Info!$H$5</f>
        <v>639.36805930268417</v>
      </c>
      <c r="M278" s="24">
        <f t="shared" si="24"/>
        <v>913656.9567435357</v>
      </c>
    </row>
    <row r="279" spans="3:13" x14ac:dyDescent="0.3">
      <c r="C279" s="28">
        <v>44470</v>
      </c>
      <c r="D279" s="1">
        <v>6</v>
      </c>
      <c r="E279" s="1" t="s">
        <v>3</v>
      </c>
      <c r="F279" s="2">
        <f t="shared" si="25"/>
        <v>2508</v>
      </c>
      <c r="G279" s="2">
        <v>4700</v>
      </c>
      <c r="H279" s="22">
        <f t="shared" si="22"/>
        <v>2192</v>
      </c>
      <c r="I279" s="23">
        <f t="shared" si="26"/>
        <v>2192</v>
      </c>
      <c r="J279" s="2">
        <v>1429</v>
      </c>
      <c r="K279" s="24">
        <f t="shared" si="23"/>
        <v>3132368</v>
      </c>
      <c r="L279" s="37">
        <f>I279*Info!$H$5</f>
        <v>1608.192559246291</v>
      </c>
      <c r="M279" s="24">
        <f t="shared" si="24"/>
        <v>2298107.1671629497</v>
      </c>
    </row>
    <row r="280" spans="3:13" x14ac:dyDescent="0.3">
      <c r="C280" s="28">
        <v>44470</v>
      </c>
      <c r="D280" s="1">
        <v>6</v>
      </c>
      <c r="E280" s="1" t="s">
        <v>4</v>
      </c>
      <c r="F280" s="2">
        <f t="shared" si="25"/>
        <v>2122</v>
      </c>
      <c r="G280" s="2">
        <v>3285</v>
      </c>
      <c r="H280" s="22">
        <f t="shared" si="22"/>
        <v>1163</v>
      </c>
      <c r="I280" s="23">
        <f t="shared" si="26"/>
        <v>1163</v>
      </c>
      <c r="J280" s="2">
        <v>1429</v>
      </c>
      <c r="K280" s="24">
        <f t="shared" si="23"/>
        <v>1661927</v>
      </c>
      <c r="L280" s="37">
        <f>I280*Info!$H$5</f>
        <v>853.25180036653126</v>
      </c>
      <c r="M280" s="24">
        <f t="shared" si="24"/>
        <v>1219296.8227237731</v>
      </c>
    </row>
    <row r="281" spans="3:13" x14ac:dyDescent="0.3">
      <c r="C281" s="28">
        <v>44470</v>
      </c>
      <c r="D281" s="1">
        <v>6</v>
      </c>
      <c r="E281" s="1" t="s">
        <v>5</v>
      </c>
      <c r="F281" s="2">
        <f t="shared" si="25"/>
        <v>98844</v>
      </c>
      <c r="G281" s="2">
        <v>101125</v>
      </c>
      <c r="H281" s="22">
        <f t="shared" si="22"/>
        <v>2281</v>
      </c>
      <c r="I281" s="23">
        <f t="shared" si="26"/>
        <v>2281</v>
      </c>
      <c r="J281" s="2">
        <v>1429</v>
      </c>
      <c r="K281" s="24">
        <f t="shared" si="23"/>
        <v>3259549</v>
      </c>
      <c r="L281" s="37">
        <f>I281*Info!$H$5</f>
        <v>1673.4886987412362</v>
      </c>
      <c r="M281" s="24">
        <f t="shared" si="24"/>
        <v>2391415.3505012267</v>
      </c>
    </row>
    <row r="282" spans="3:13" x14ac:dyDescent="0.3">
      <c r="C282" s="28">
        <v>44470</v>
      </c>
      <c r="D282" s="1">
        <v>6</v>
      </c>
      <c r="E282" s="1" t="s">
        <v>6</v>
      </c>
      <c r="F282" s="2">
        <f t="shared" si="25"/>
        <v>153493</v>
      </c>
      <c r="G282" s="2">
        <v>158084</v>
      </c>
      <c r="H282" s="22">
        <f t="shared" si="22"/>
        <v>4591</v>
      </c>
      <c r="I282" s="23">
        <f t="shared" si="26"/>
        <v>4591</v>
      </c>
      <c r="J282" s="2">
        <v>1429</v>
      </c>
      <c r="K282" s="24">
        <f t="shared" si="23"/>
        <v>6560539</v>
      </c>
      <c r="L282" s="37">
        <f>I282*Info!$H$5</f>
        <v>3368.2536676549826</v>
      </c>
      <c r="M282" s="24">
        <f t="shared" si="24"/>
        <v>4813234.49107897</v>
      </c>
    </row>
    <row r="283" spans="3:13" x14ac:dyDescent="0.3">
      <c r="C283" s="28">
        <v>44470</v>
      </c>
      <c r="D283" s="1">
        <v>6</v>
      </c>
      <c r="E283" s="1" t="s">
        <v>7</v>
      </c>
      <c r="F283" s="2">
        <f t="shared" si="25"/>
        <v>103570</v>
      </c>
      <c r="G283" s="2">
        <v>105376</v>
      </c>
      <c r="H283" s="22">
        <f t="shared" si="22"/>
        <v>1806</v>
      </c>
      <c r="I283" s="23">
        <f t="shared" si="26"/>
        <v>1806</v>
      </c>
      <c r="J283" s="2">
        <v>1429</v>
      </c>
      <c r="K283" s="24">
        <f t="shared" si="23"/>
        <v>2580774</v>
      </c>
      <c r="L283" s="37">
        <f>I283*Info!$H$5</f>
        <v>1324.9980666052927</v>
      </c>
      <c r="M283" s="24">
        <f t="shared" si="24"/>
        <v>1893422.2371789634</v>
      </c>
    </row>
    <row r="284" spans="3:13" x14ac:dyDescent="0.3">
      <c r="C284" s="28">
        <v>44470</v>
      </c>
      <c r="D284" s="1">
        <v>6</v>
      </c>
      <c r="E284" s="1" t="s">
        <v>8</v>
      </c>
      <c r="F284" s="2">
        <f t="shared" si="25"/>
        <v>74183</v>
      </c>
      <c r="G284" s="2">
        <v>75732</v>
      </c>
      <c r="H284" s="22">
        <f t="shared" si="22"/>
        <v>1549</v>
      </c>
      <c r="I284" s="23">
        <f t="shared" si="26"/>
        <v>1549</v>
      </c>
      <c r="J284" s="2">
        <v>1429</v>
      </c>
      <c r="K284" s="24">
        <f t="shared" si="23"/>
        <v>2213521</v>
      </c>
      <c r="L284" s="37">
        <f>I284*Info!$H$5</f>
        <v>1136.4462930075294</v>
      </c>
      <c r="M284" s="24">
        <f t="shared" si="24"/>
        <v>1623981.7527077596</v>
      </c>
    </row>
    <row r="285" spans="3:13" x14ac:dyDescent="0.3">
      <c r="C285" s="28">
        <v>44470</v>
      </c>
      <c r="D285" s="1">
        <v>15</v>
      </c>
      <c r="E285" s="1" t="s">
        <v>3</v>
      </c>
      <c r="F285" s="2">
        <f t="shared" si="25"/>
        <v>120363</v>
      </c>
      <c r="G285" s="2">
        <v>121654</v>
      </c>
      <c r="H285" s="22">
        <f t="shared" si="22"/>
        <v>1291</v>
      </c>
      <c r="I285" s="23">
        <f t="shared" si="26"/>
        <v>1291</v>
      </c>
      <c r="J285" s="2">
        <v>1429</v>
      </c>
      <c r="K285" s="24">
        <f t="shared" si="23"/>
        <v>1844839</v>
      </c>
      <c r="L285" s="37">
        <f>I285*Info!$H$5</f>
        <v>947.16085492105913</v>
      </c>
      <c r="M285" s="24">
        <f t="shared" si="24"/>
        <v>1353492.8616821936</v>
      </c>
    </row>
    <row r="286" spans="3:13" x14ac:dyDescent="0.3">
      <c r="C286" s="28">
        <v>44470</v>
      </c>
      <c r="D286" s="1">
        <v>15</v>
      </c>
      <c r="E286" s="1" t="s">
        <v>4</v>
      </c>
      <c r="F286" s="2">
        <f t="shared" si="25"/>
        <v>68398</v>
      </c>
      <c r="G286" s="2">
        <v>69430</v>
      </c>
      <c r="H286" s="22">
        <f t="shared" si="22"/>
        <v>1032</v>
      </c>
      <c r="I286" s="23">
        <f t="shared" si="26"/>
        <v>1032</v>
      </c>
      <c r="J286" s="2">
        <v>1429</v>
      </c>
      <c r="K286" s="24">
        <f t="shared" si="23"/>
        <v>1474728</v>
      </c>
      <c r="L286" s="37">
        <f>I286*Info!$H$5</f>
        <v>757.14175234588151</v>
      </c>
      <c r="M286" s="24">
        <f t="shared" si="24"/>
        <v>1081955.5641022646</v>
      </c>
    </row>
    <row r="287" spans="3:13" x14ac:dyDescent="0.3">
      <c r="C287" s="28">
        <v>44470</v>
      </c>
      <c r="D287" s="1">
        <v>15</v>
      </c>
      <c r="E287" s="1" t="s">
        <v>5</v>
      </c>
      <c r="F287" s="2">
        <f t="shared" si="25"/>
        <v>126587</v>
      </c>
      <c r="G287" s="2">
        <v>128144</v>
      </c>
      <c r="H287" s="22">
        <f t="shared" si="22"/>
        <v>1557</v>
      </c>
      <c r="I287" s="23">
        <f t="shared" si="26"/>
        <v>1557</v>
      </c>
      <c r="J287" s="2">
        <v>1429</v>
      </c>
      <c r="K287" s="24">
        <f t="shared" si="23"/>
        <v>2224953</v>
      </c>
      <c r="L287" s="37">
        <f>I287*Info!$H$5</f>
        <v>1142.3156089171875</v>
      </c>
      <c r="M287" s="24">
        <f t="shared" si="24"/>
        <v>1632369.005142661</v>
      </c>
    </row>
    <row r="288" spans="3:13" x14ac:dyDescent="0.3">
      <c r="C288" s="28">
        <v>44470</v>
      </c>
      <c r="D288" s="1">
        <v>15</v>
      </c>
      <c r="E288" s="1" t="s">
        <v>6</v>
      </c>
      <c r="F288" s="2">
        <f t="shared" si="25"/>
        <v>159440</v>
      </c>
      <c r="G288" s="2">
        <v>161216</v>
      </c>
      <c r="H288" s="22">
        <f t="shared" si="22"/>
        <v>1776</v>
      </c>
      <c r="I288" s="23">
        <f t="shared" si="26"/>
        <v>1776</v>
      </c>
      <c r="J288" s="2">
        <v>1429</v>
      </c>
      <c r="K288" s="24">
        <f t="shared" si="23"/>
        <v>2537904</v>
      </c>
      <c r="L288" s="37">
        <f>I288*Info!$H$5</f>
        <v>1302.9881319440751</v>
      </c>
      <c r="M288" s="24">
        <f t="shared" si="24"/>
        <v>1861970.0405480834</v>
      </c>
    </row>
    <row r="289" spans="3:13" x14ac:dyDescent="0.3">
      <c r="C289" s="28">
        <v>44470</v>
      </c>
      <c r="D289" s="1">
        <v>15</v>
      </c>
      <c r="E289" s="1" t="s">
        <v>7</v>
      </c>
      <c r="F289" s="2">
        <f t="shared" si="25"/>
        <v>193080</v>
      </c>
      <c r="G289" s="2">
        <v>197657</v>
      </c>
      <c r="H289" s="22">
        <f t="shared" si="22"/>
        <v>4577</v>
      </c>
      <c r="I289" s="23">
        <f t="shared" si="26"/>
        <v>4577</v>
      </c>
      <c r="J289" s="2">
        <v>1429</v>
      </c>
      <c r="K289" s="24">
        <f t="shared" si="23"/>
        <v>6540533</v>
      </c>
      <c r="L289" s="37">
        <f>I289*Info!$H$5</f>
        <v>3357.9823648130809</v>
      </c>
      <c r="M289" s="24">
        <f t="shared" si="24"/>
        <v>4798556.7993178926</v>
      </c>
    </row>
    <row r="290" spans="3:13" x14ac:dyDescent="0.3">
      <c r="C290" s="28">
        <v>44470</v>
      </c>
      <c r="D290" s="1">
        <v>15</v>
      </c>
      <c r="E290" s="1" t="s">
        <v>8</v>
      </c>
      <c r="F290" s="2">
        <f t="shared" si="25"/>
        <v>99927</v>
      </c>
      <c r="G290" s="2">
        <v>101433</v>
      </c>
      <c r="H290" s="22">
        <f t="shared" si="22"/>
        <v>1506</v>
      </c>
      <c r="I290" s="23">
        <f t="shared" si="26"/>
        <v>1506</v>
      </c>
      <c r="J290" s="2">
        <v>1429</v>
      </c>
      <c r="K290" s="24">
        <f t="shared" si="23"/>
        <v>2152074</v>
      </c>
      <c r="L290" s="37">
        <f>I290*Info!$H$5</f>
        <v>1104.8987199931178</v>
      </c>
      <c r="M290" s="24">
        <f t="shared" si="24"/>
        <v>1578900.2708701652</v>
      </c>
    </row>
    <row r="291" spans="3:13" x14ac:dyDescent="0.3">
      <c r="C291" s="28">
        <v>44470</v>
      </c>
      <c r="D291" s="1">
        <v>15</v>
      </c>
      <c r="E291" s="1" t="s">
        <v>9</v>
      </c>
      <c r="F291" s="2">
        <f t="shared" si="25"/>
        <v>4128</v>
      </c>
      <c r="G291" s="2">
        <v>4441</v>
      </c>
      <c r="H291" s="22">
        <f t="shared" si="22"/>
        <v>313</v>
      </c>
      <c r="I291" s="23">
        <f t="shared" si="26"/>
        <v>871.47199999999998</v>
      </c>
      <c r="J291" s="2">
        <v>1429</v>
      </c>
      <c r="K291" s="24">
        <f t="shared" si="23"/>
        <v>1245333.4879999999</v>
      </c>
      <c r="L291" s="37">
        <f>I291*Info!$H$5</f>
        <v>639.36805930268417</v>
      </c>
      <c r="M291" s="24">
        <f t="shared" si="24"/>
        <v>913656.9567435357</v>
      </c>
    </row>
    <row r="292" spans="3:13" x14ac:dyDescent="0.3">
      <c r="C292" s="28">
        <v>44501</v>
      </c>
      <c r="D292" s="1">
        <v>6</v>
      </c>
      <c r="E292" s="1" t="s">
        <v>3</v>
      </c>
      <c r="F292" s="2">
        <f t="shared" si="25"/>
        <v>4700</v>
      </c>
      <c r="G292" s="2">
        <v>6684</v>
      </c>
      <c r="H292" s="22">
        <f t="shared" si="22"/>
        <v>1984</v>
      </c>
      <c r="I292" s="23">
        <f t="shared" si="26"/>
        <v>1984</v>
      </c>
      <c r="J292" s="2">
        <v>1429</v>
      </c>
      <c r="K292" s="24">
        <f t="shared" si="23"/>
        <v>2835136</v>
      </c>
      <c r="L292" s="37">
        <f>I292*Info!$H$5</f>
        <v>1455.5903455951832</v>
      </c>
      <c r="M292" s="24">
        <f t="shared" si="24"/>
        <v>2080038.6038555168</v>
      </c>
    </row>
    <row r="293" spans="3:13" x14ac:dyDescent="0.3">
      <c r="C293" s="28">
        <v>44501</v>
      </c>
      <c r="D293" s="1">
        <v>6</v>
      </c>
      <c r="E293" s="1" t="s">
        <v>4</v>
      </c>
      <c r="F293" s="2">
        <f t="shared" si="25"/>
        <v>3285</v>
      </c>
      <c r="G293" s="2">
        <v>4521</v>
      </c>
      <c r="H293" s="22">
        <f t="shared" si="22"/>
        <v>1236</v>
      </c>
      <c r="I293" s="23">
        <f t="shared" si="26"/>
        <v>1236</v>
      </c>
      <c r="J293" s="2">
        <v>1429</v>
      </c>
      <c r="K293" s="24">
        <f t="shared" si="23"/>
        <v>1766244</v>
      </c>
      <c r="L293" s="37">
        <f>I293*Info!$H$5</f>
        <v>906.80930804216041</v>
      </c>
      <c r="M293" s="24">
        <f t="shared" si="24"/>
        <v>1295830.5011922473</v>
      </c>
    </row>
    <row r="294" spans="3:13" x14ac:dyDescent="0.3">
      <c r="C294" s="28">
        <v>44501</v>
      </c>
      <c r="D294" s="1">
        <v>6</v>
      </c>
      <c r="E294" s="1" t="s">
        <v>5</v>
      </c>
      <c r="F294" s="2">
        <f t="shared" si="25"/>
        <v>101125</v>
      </c>
      <c r="G294" s="2">
        <v>103178</v>
      </c>
      <c r="H294" s="22">
        <f t="shared" si="22"/>
        <v>2053</v>
      </c>
      <c r="I294" s="23">
        <f t="shared" si="26"/>
        <v>2053</v>
      </c>
      <c r="J294" s="2">
        <v>1429</v>
      </c>
      <c r="K294" s="24">
        <f t="shared" si="23"/>
        <v>2933737</v>
      </c>
      <c r="L294" s="37">
        <f>I294*Info!$H$5</f>
        <v>1506.2131953159833</v>
      </c>
      <c r="M294" s="24">
        <f t="shared" si="24"/>
        <v>2152378.65610654</v>
      </c>
    </row>
    <row r="295" spans="3:13" x14ac:dyDescent="0.3">
      <c r="C295" s="28">
        <v>44501</v>
      </c>
      <c r="D295" s="1">
        <v>6</v>
      </c>
      <c r="E295" s="1" t="s">
        <v>6</v>
      </c>
      <c r="F295" s="2">
        <f t="shared" si="25"/>
        <v>158084</v>
      </c>
      <c r="G295" s="2">
        <v>162464</v>
      </c>
      <c r="H295" s="22">
        <f t="shared" si="22"/>
        <v>4380</v>
      </c>
      <c r="I295" s="23">
        <f t="shared" si="26"/>
        <v>4380</v>
      </c>
      <c r="J295" s="2">
        <v>1429</v>
      </c>
      <c r="K295" s="24">
        <f t="shared" si="23"/>
        <v>6259020</v>
      </c>
      <c r="L295" s="37">
        <f>I295*Info!$H$5</f>
        <v>3213.4504605377529</v>
      </c>
      <c r="M295" s="24">
        <f t="shared" si="24"/>
        <v>4592020.7081084484</v>
      </c>
    </row>
    <row r="296" spans="3:13" x14ac:dyDescent="0.3">
      <c r="C296" s="28">
        <v>44501</v>
      </c>
      <c r="D296" s="1">
        <v>6</v>
      </c>
      <c r="E296" s="1" t="s">
        <v>7</v>
      </c>
      <c r="F296" s="2">
        <f t="shared" si="25"/>
        <v>105376</v>
      </c>
      <c r="G296" s="2">
        <v>107263</v>
      </c>
      <c r="H296" s="22">
        <f t="shared" si="22"/>
        <v>1887</v>
      </c>
      <c r="I296" s="23">
        <f t="shared" si="26"/>
        <v>1887</v>
      </c>
      <c r="J296" s="2">
        <v>1429</v>
      </c>
      <c r="K296" s="24">
        <f t="shared" si="23"/>
        <v>2696523</v>
      </c>
      <c r="L296" s="37">
        <f>I296*Info!$H$5</f>
        <v>1384.4248901905798</v>
      </c>
      <c r="M296" s="24">
        <f t="shared" si="24"/>
        <v>1978343.1680823385</v>
      </c>
    </row>
    <row r="297" spans="3:13" x14ac:dyDescent="0.3">
      <c r="C297" s="28">
        <v>44501</v>
      </c>
      <c r="D297" s="1">
        <v>6</v>
      </c>
      <c r="E297" s="1" t="s">
        <v>8</v>
      </c>
      <c r="F297" s="2">
        <f t="shared" si="25"/>
        <v>75732</v>
      </c>
      <c r="G297" s="2">
        <v>77269</v>
      </c>
      <c r="H297" s="22">
        <f t="shared" si="22"/>
        <v>1537</v>
      </c>
      <c r="I297" s="23">
        <f t="shared" si="26"/>
        <v>1537</v>
      </c>
      <c r="J297" s="2">
        <v>1429</v>
      </c>
      <c r="K297" s="24">
        <f t="shared" si="23"/>
        <v>2196373</v>
      </c>
      <c r="L297" s="37">
        <f>I297*Info!$H$5</f>
        <v>1127.6423191430426</v>
      </c>
      <c r="M297" s="24">
        <f t="shared" si="24"/>
        <v>1611400.8740554079</v>
      </c>
    </row>
    <row r="298" spans="3:13" x14ac:dyDescent="0.3">
      <c r="C298" s="28">
        <v>44501</v>
      </c>
      <c r="D298" s="1">
        <v>15</v>
      </c>
      <c r="E298" s="1" t="s">
        <v>3</v>
      </c>
      <c r="F298" s="2">
        <f t="shared" si="25"/>
        <v>121654</v>
      </c>
      <c r="G298" s="2">
        <v>122947</v>
      </c>
      <c r="H298" s="22">
        <f t="shared" si="22"/>
        <v>1293</v>
      </c>
      <c r="I298" s="23">
        <f t="shared" si="26"/>
        <v>1293</v>
      </c>
      <c r="J298" s="2">
        <v>1429</v>
      </c>
      <c r="K298" s="24">
        <f t="shared" si="23"/>
        <v>1847697</v>
      </c>
      <c r="L298" s="37">
        <f>I298*Info!$H$5</f>
        <v>948.62818389847371</v>
      </c>
      <c r="M298" s="24">
        <f t="shared" si="24"/>
        <v>1355589.6747909188</v>
      </c>
    </row>
    <row r="299" spans="3:13" x14ac:dyDescent="0.3">
      <c r="C299" s="28">
        <v>44501</v>
      </c>
      <c r="D299" s="1">
        <v>15</v>
      </c>
      <c r="E299" s="1" t="s">
        <v>4</v>
      </c>
      <c r="F299" s="2">
        <f t="shared" si="25"/>
        <v>69430</v>
      </c>
      <c r="G299" s="2">
        <v>70461</v>
      </c>
      <c r="H299" s="22">
        <f t="shared" si="22"/>
        <v>1031</v>
      </c>
      <c r="I299" s="23">
        <f t="shared" si="26"/>
        <v>1031</v>
      </c>
      <c r="J299" s="2">
        <v>1429</v>
      </c>
      <c r="K299" s="24">
        <f t="shared" si="23"/>
        <v>1473299</v>
      </c>
      <c r="L299" s="37">
        <f>I299*Info!$H$5</f>
        <v>756.40808785717422</v>
      </c>
      <c r="M299" s="24">
        <f t="shared" si="24"/>
        <v>1080907.1575479019</v>
      </c>
    </row>
    <row r="300" spans="3:13" x14ac:dyDescent="0.3">
      <c r="C300" s="28">
        <v>44501</v>
      </c>
      <c r="D300" s="1">
        <v>15</v>
      </c>
      <c r="E300" s="1" t="s">
        <v>5</v>
      </c>
      <c r="F300" s="2">
        <f t="shared" si="25"/>
        <v>128144</v>
      </c>
      <c r="G300" s="2">
        <v>129601</v>
      </c>
      <c r="H300" s="22">
        <f t="shared" si="22"/>
        <v>1457</v>
      </c>
      <c r="I300" s="23">
        <f t="shared" si="26"/>
        <v>1457</v>
      </c>
      <c r="J300" s="2">
        <v>1429</v>
      </c>
      <c r="K300" s="24">
        <f t="shared" si="23"/>
        <v>2082053</v>
      </c>
      <c r="L300" s="37">
        <f>I300*Info!$H$5</f>
        <v>1068.9491600464626</v>
      </c>
      <c r="M300" s="24">
        <f t="shared" si="24"/>
        <v>1527528.3497063951</v>
      </c>
    </row>
    <row r="301" spans="3:13" x14ac:dyDescent="0.3">
      <c r="C301" s="28">
        <v>44501</v>
      </c>
      <c r="D301" s="1">
        <v>15</v>
      </c>
      <c r="E301" s="1" t="s">
        <v>6</v>
      </c>
      <c r="F301" s="2">
        <f t="shared" si="25"/>
        <v>161216</v>
      </c>
      <c r="G301" s="2">
        <v>162849</v>
      </c>
      <c r="H301" s="22">
        <f t="shared" si="22"/>
        <v>1633</v>
      </c>
      <c r="I301" s="23">
        <f t="shared" si="26"/>
        <v>1633</v>
      </c>
      <c r="J301" s="2">
        <v>1429</v>
      </c>
      <c r="K301" s="24">
        <f t="shared" si="23"/>
        <v>2333557</v>
      </c>
      <c r="L301" s="37">
        <f>I301*Info!$H$5</f>
        <v>1198.0741100589385</v>
      </c>
      <c r="M301" s="24">
        <f t="shared" si="24"/>
        <v>1712047.903274223</v>
      </c>
    </row>
    <row r="302" spans="3:13" x14ac:dyDescent="0.3">
      <c r="C302" s="28">
        <v>44501</v>
      </c>
      <c r="D302" s="1">
        <v>15</v>
      </c>
      <c r="E302" s="1" t="s">
        <v>7</v>
      </c>
      <c r="F302" s="2">
        <f t="shared" ref="F302:F304" si="27">G289</f>
        <v>197657</v>
      </c>
      <c r="G302" s="2">
        <v>202081</v>
      </c>
      <c r="H302" s="22">
        <f t="shared" si="22"/>
        <v>4424</v>
      </c>
      <c r="I302" s="23">
        <f t="shared" si="26"/>
        <v>4424</v>
      </c>
      <c r="J302" s="2">
        <v>1429</v>
      </c>
      <c r="K302" s="24">
        <f t="shared" si="23"/>
        <v>6321896</v>
      </c>
      <c r="L302" s="37">
        <f>I302*Info!$H$5</f>
        <v>3245.7316980408718</v>
      </c>
      <c r="M302" s="24">
        <f t="shared" si="24"/>
        <v>4638150.596500406</v>
      </c>
    </row>
    <row r="303" spans="3:13" x14ac:dyDescent="0.3">
      <c r="C303" s="28">
        <v>44501</v>
      </c>
      <c r="D303" s="1">
        <v>15</v>
      </c>
      <c r="E303" s="1" t="s">
        <v>8</v>
      </c>
      <c r="F303" s="2">
        <f t="shared" si="27"/>
        <v>101433</v>
      </c>
      <c r="G303" s="2">
        <v>102696</v>
      </c>
      <c r="H303" s="22">
        <f t="shared" si="22"/>
        <v>1263</v>
      </c>
      <c r="I303" s="23">
        <f t="shared" si="26"/>
        <v>1263</v>
      </c>
      <c r="J303" s="2">
        <v>1429</v>
      </c>
      <c r="K303" s="24">
        <f t="shared" si="23"/>
        <v>1804827</v>
      </c>
      <c r="L303" s="37">
        <f>I303*Info!$H$5</f>
        <v>926.61824923725612</v>
      </c>
      <c r="M303" s="24">
        <f t="shared" si="24"/>
        <v>1324137.4781600391</v>
      </c>
    </row>
    <row r="304" spans="3:13" x14ac:dyDescent="0.3">
      <c r="C304" s="28">
        <v>44501</v>
      </c>
      <c r="D304" s="1">
        <v>15</v>
      </c>
      <c r="E304" s="1" t="s">
        <v>9</v>
      </c>
      <c r="F304" s="2">
        <f t="shared" si="27"/>
        <v>4441</v>
      </c>
      <c r="G304" s="2">
        <v>4633</v>
      </c>
      <c r="H304" s="22">
        <f t="shared" si="22"/>
        <v>192</v>
      </c>
      <c r="I304" s="23">
        <f t="shared" si="26"/>
        <v>871.47199999999998</v>
      </c>
      <c r="J304" s="2">
        <v>1429</v>
      </c>
      <c r="K304" s="24">
        <f t="shared" si="23"/>
        <v>1245333.4879999999</v>
      </c>
      <c r="L304" s="37">
        <f>I304*Info!$H$5</f>
        <v>639.36805930268417</v>
      </c>
      <c r="M304" s="24">
        <f t="shared" si="24"/>
        <v>913656.9567435357</v>
      </c>
    </row>
    <row r="305" spans="3:13" x14ac:dyDescent="0.3">
      <c r="C305" s="28">
        <v>44501</v>
      </c>
      <c r="D305" s="1">
        <v>16</v>
      </c>
      <c r="E305" s="1" t="s">
        <v>4</v>
      </c>
      <c r="F305" s="2">
        <v>2381</v>
      </c>
      <c r="G305" s="2">
        <v>4786</v>
      </c>
      <c r="H305" s="22">
        <f t="shared" si="22"/>
        <v>2405</v>
      </c>
      <c r="I305" s="23">
        <f t="shared" si="26"/>
        <v>2405</v>
      </c>
      <c r="J305" s="2">
        <v>1429</v>
      </c>
      <c r="K305" s="24">
        <f t="shared" si="23"/>
        <v>3436745</v>
      </c>
      <c r="L305" s="37">
        <f>I305*Info!$H$5</f>
        <v>1764.4630953409351</v>
      </c>
      <c r="M305" s="24">
        <f t="shared" si="24"/>
        <v>2521417.7632421963</v>
      </c>
    </row>
    <row r="306" spans="3:13" x14ac:dyDescent="0.3">
      <c r="C306" s="28">
        <v>44501</v>
      </c>
      <c r="D306" s="1">
        <v>16</v>
      </c>
      <c r="E306" s="1" t="s">
        <v>5</v>
      </c>
      <c r="F306" s="2">
        <v>18413</v>
      </c>
      <c r="G306" s="2">
        <v>19203</v>
      </c>
      <c r="H306" s="22">
        <f t="shared" si="22"/>
        <v>790</v>
      </c>
      <c r="I306" s="23">
        <f t="shared" ref="I306:I321" si="28">IF(H306&lt;=871472/1000,871472/1000,H306)</f>
        <v>871.47199999999998</v>
      </c>
      <c r="J306" s="2">
        <v>1429</v>
      </c>
      <c r="K306" s="24">
        <f t="shared" si="23"/>
        <v>1245333.4879999999</v>
      </c>
      <c r="L306" s="37">
        <f>I306*Info!$H$5</f>
        <v>639.36805930268417</v>
      </c>
      <c r="M306" s="24">
        <f t="shared" si="24"/>
        <v>913656.9567435357</v>
      </c>
    </row>
    <row r="307" spans="3:13" x14ac:dyDescent="0.3">
      <c r="C307" s="28">
        <v>44531</v>
      </c>
      <c r="D307" s="1">
        <v>6</v>
      </c>
      <c r="E307" s="1" t="s">
        <v>3</v>
      </c>
      <c r="F307" s="2">
        <f t="shared" ref="F307:F321" si="29">G292</f>
        <v>6684</v>
      </c>
      <c r="G307" s="2">
        <v>8758</v>
      </c>
      <c r="H307" s="22">
        <f t="shared" si="22"/>
        <v>2074</v>
      </c>
      <c r="I307" s="23">
        <f t="shared" si="28"/>
        <v>2074</v>
      </c>
      <c r="J307" s="2">
        <v>1429</v>
      </c>
      <c r="K307" s="24">
        <f t="shared" si="23"/>
        <v>2963746</v>
      </c>
      <c r="L307" s="37">
        <f>I307*Info!$H$5</f>
        <v>1521.6201495788355</v>
      </c>
      <c r="M307" s="24">
        <f t="shared" si="24"/>
        <v>2174395.1937481561</v>
      </c>
    </row>
    <row r="308" spans="3:13" x14ac:dyDescent="0.3">
      <c r="C308" s="28">
        <v>44531</v>
      </c>
      <c r="D308" s="1">
        <v>6</v>
      </c>
      <c r="E308" s="1" t="s">
        <v>4</v>
      </c>
      <c r="F308" s="2">
        <f t="shared" si="29"/>
        <v>4521</v>
      </c>
      <c r="G308" s="2">
        <v>5817</v>
      </c>
      <c r="H308" s="22">
        <f t="shared" si="22"/>
        <v>1296</v>
      </c>
      <c r="I308" s="23">
        <f t="shared" si="28"/>
        <v>1296</v>
      </c>
      <c r="J308" s="2">
        <v>1429</v>
      </c>
      <c r="K308" s="24">
        <f t="shared" si="23"/>
        <v>1851984</v>
      </c>
      <c r="L308" s="37">
        <f>I308*Info!$H$5</f>
        <v>950.82917736459535</v>
      </c>
      <c r="M308" s="24">
        <f t="shared" si="24"/>
        <v>1358734.8944540068</v>
      </c>
    </row>
    <row r="309" spans="3:13" x14ac:dyDescent="0.3">
      <c r="C309" s="28">
        <v>44531</v>
      </c>
      <c r="D309" s="1">
        <v>6</v>
      </c>
      <c r="E309" s="1" t="s">
        <v>5</v>
      </c>
      <c r="F309" s="2">
        <f t="shared" si="29"/>
        <v>103178</v>
      </c>
      <c r="G309" s="2">
        <v>105520</v>
      </c>
      <c r="H309" s="22">
        <f t="shared" si="22"/>
        <v>2342</v>
      </c>
      <c r="I309" s="23">
        <f t="shared" si="28"/>
        <v>2342</v>
      </c>
      <c r="J309" s="2">
        <v>1429</v>
      </c>
      <c r="K309" s="24">
        <f t="shared" si="23"/>
        <v>3346718</v>
      </c>
      <c r="L309" s="37">
        <f>I309*Info!$H$5</f>
        <v>1718.2422325523785</v>
      </c>
      <c r="M309" s="24">
        <f t="shared" si="24"/>
        <v>2455368.150317349</v>
      </c>
    </row>
    <row r="310" spans="3:13" x14ac:dyDescent="0.3">
      <c r="C310" s="28">
        <v>44531</v>
      </c>
      <c r="D310" s="1">
        <v>6</v>
      </c>
      <c r="E310" s="1" t="s">
        <v>6</v>
      </c>
      <c r="F310" s="2">
        <f t="shared" si="29"/>
        <v>162464</v>
      </c>
      <c r="G310" s="2">
        <v>166350</v>
      </c>
      <c r="H310" s="22">
        <f t="shared" si="22"/>
        <v>3886</v>
      </c>
      <c r="I310" s="23">
        <f t="shared" si="28"/>
        <v>3886</v>
      </c>
      <c r="J310" s="2">
        <v>1429</v>
      </c>
      <c r="K310" s="24">
        <f t="shared" si="23"/>
        <v>5553094</v>
      </c>
      <c r="L310" s="37">
        <f>I310*Info!$H$5</f>
        <v>2851.0202031163717</v>
      </c>
      <c r="M310" s="24">
        <f t="shared" si="24"/>
        <v>4074107.8702532952</v>
      </c>
    </row>
    <row r="311" spans="3:13" x14ac:dyDescent="0.3">
      <c r="C311" s="28">
        <v>44531</v>
      </c>
      <c r="D311" s="1">
        <v>6</v>
      </c>
      <c r="E311" s="1" t="s">
        <v>7</v>
      </c>
      <c r="F311" s="2">
        <f t="shared" si="29"/>
        <v>107263</v>
      </c>
      <c r="G311" s="2">
        <v>109144</v>
      </c>
      <c r="H311" s="22">
        <f t="shared" si="22"/>
        <v>1881</v>
      </c>
      <c r="I311" s="23">
        <f t="shared" si="28"/>
        <v>1881</v>
      </c>
      <c r="J311" s="2">
        <v>1429</v>
      </c>
      <c r="K311" s="24">
        <f t="shared" si="23"/>
        <v>2687949</v>
      </c>
      <c r="L311" s="37">
        <f>I311*Info!$H$5</f>
        <v>1380.0229032583363</v>
      </c>
      <c r="M311" s="24">
        <f t="shared" si="24"/>
        <v>1972052.7287561626</v>
      </c>
    </row>
    <row r="312" spans="3:13" x14ac:dyDescent="0.3">
      <c r="C312" s="28">
        <v>44531</v>
      </c>
      <c r="D312" s="1">
        <v>6</v>
      </c>
      <c r="E312" s="1" t="s">
        <v>8</v>
      </c>
      <c r="F312" s="2">
        <f t="shared" si="29"/>
        <v>77269</v>
      </c>
      <c r="G312" s="2">
        <v>78902</v>
      </c>
      <c r="H312" s="22">
        <f t="shared" si="22"/>
        <v>1633</v>
      </c>
      <c r="I312" s="23">
        <f t="shared" si="28"/>
        <v>1633</v>
      </c>
      <c r="J312" s="2">
        <v>1429</v>
      </c>
      <c r="K312" s="24">
        <f t="shared" si="23"/>
        <v>2333557</v>
      </c>
      <c r="L312" s="37">
        <f>I312*Info!$H$5</f>
        <v>1198.0741100589385</v>
      </c>
      <c r="M312" s="24">
        <f t="shared" si="24"/>
        <v>1712047.903274223</v>
      </c>
    </row>
    <row r="313" spans="3:13" x14ac:dyDescent="0.3">
      <c r="C313" s="28">
        <v>44531</v>
      </c>
      <c r="D313" s="1">
        <v>15</v>
      </c>
      <c r="E313" s="1" t="s">
        <v>3</v>
      </c>
      <c r="F313" s="2">
        <f t="shared" si="29"/>
        <v>122947</v>
      </c>
      <c r="G313" s="2">
        <v>124569</v>
      </c>
      <c r="H313" s="22">
        <f t="shared" si="22"/>
        <v>1622</v>
      </c>
      <c r="I313" s="23">
        <f t="shared" si="28"/>
        <v>1622</v>
      </c>
      <c r="J313" s="2">
        <v>1429</v>
      </c>
      <c r="K313" s="24">
        <f t="shared" si="23"/>
        <v>2317838</v>
      </c>
      <c r="L313" s="37">
        <f>I313*Info!$H$5</f>
        <v>1190.0038006831587</v>
      </c>
      <c r="M313" s="24">
        <f t="shared" si="24"/>
        <v>1700515.4311762338</v>
      </c>
    </row>
    <row r="314" spans="3:13" x14ac:dyDescent="0.3">
      <c r="C314" s="28">
        <v>44531</v>
      </c>
      <c r="D314" s="1">
        <v>15</v>
      </c>
      <c r="E314" s="1" t="s">
        <v>4</v>
      </c>
      <c r="F314" s="2">
        <f t="shared" si="29"/>
        <v>70461</v>
      </c>
      <c r="G314" s="2">
        <v>71529</v>
      </c>
      <c r="H314" s="22">
        <f t="shared" si="22"/>
        <v>1068</v>
      </c>
      <c r="I314" s="23">
        <f t="shared" si="28"/>
        <v>1068</v>
      </c>
      <c r="J314" s="2">
        <v>1429</v>
      </c>
      <c r="K314" s="24">
        <f t="shared" si="23"/>
        <v>1526172</v>
      </c>
      <c r="L314" s="37">
        <f>I314*Info!$H$5</f>
        <v>783.5536739393425</v>
      </c>
      <c r="M314" s="24">
        <f t="shared" si="24"/>
        <v>1119698.2000593205</v>
      </c>
    </row>
    <row r="315" spans="3:13" x14ac:dyDescent="0.3">
      <c r="C315" s="28">
        <v>44531</v>
      </c>
      <c r="D315" s="1">
        <v>15</v>
      </c>
      <c r="E315" s="1" t="s">
        <v>5</v>
      </c>
      <c r="F315" s="2">
        <f t="shared" si="29"/>
        <v>129601</v>
      </c>
      <c r="G315" s="2">
        <v>131144</v>
      </c>
      <c r="H315" s="22">
        <f t="shared" si="22"/>
        <v>1543</v>
      </c>
      <c r="I315" s="23">
        <f t="shared" si="28"/>
        <v>1543</v>
      </c>
      <c r="J315" s="2">
        <v>1429</v>
      </c>
      <c r="K315" s="24">
        <f t="shared" si="23"/>
        <v>2204947</v>
      </c>
      <c r="L315" s="37">
        <f>I315*Info!$H$5</f>
        <v>1132.0443060752859</v>
      </c>
      <c r="M315" s="24">
        <f t="shared" si="24"/>
        <v>1617691.3133815837</v>
      </c>
    </row>
    <row r="316" spans="3:13" x14ac:dyDescent="0.3">
      <c r="C316" s="28">
        <v>44531</v>
      </c>
      <c r="D316" s="1">
        <v>15</v>
      </c>
      <c r="E316" s="1" t="s">
        <v>6</v>
      </c>
      <c r="F316" s="2">
        <f t="shared" si="29"/>
        <v>162849</v>
      </c>
      <c r="G316" s="2">
        <v>164386</v>
      </c>
      <c r="H316" s="22">
        <f t="shared" si="22"/>
        <v>1537</v>
      </c>
      <c r="I316" s="23">
        <f t="shared" si="28"/>
        <v>1537</v>
      </c>
      <c r="J316" s="2">
        <v>1429</v>
      </c>
      <c r="K316" s="24">
        <f t="shared" si="23"/>
        <v>2196373</v>
      </c>
      <c r="L316" s="37">
        <f>I316*Info!$H$5</f>
        <v>1127.6423191430426</v>
      </c>
      <c r="M316" s="24">
        <f t="shared" si="24"/>
        <v>1611400.8740554079</v>
      </c>
    </row>
    <row r="317" spans="3:13" x14ac:dyDescent="0.3">
      <c r="C317" s="28">
        <v>44531</v>
      </c>
      <c r="D317" s="1">
        <v>15</v>
      </c>
      <c r="E317" s="1" t="s">
        <v>7</v>
      </c>
      <c r="F317" s="2">
        <f t="shared" si="29"/>
        <v>202081</v>
      </c>
      <c r="G317" s="2">
        <v>207406</v>
      </c>
      <c r="H317" s="22">
        <f t="shared" si="22"/>
        <v>5325</v>
      </c>
      <c r="I317" s="23">
        <f t="shared" si="28"/>
        <v>5325</v>
      </c>
      <c r="J317" s="2">
        <v>1429</v>
      </c>
      <c r="K317" s="24">
        <f t="shared" si="23"/>
        <v>7609425</v>
      </c>
      <c r="L317" s="37">
        <f>I317*Info!$H$5</f>
        <v>3906.7634023661039</v>
      </c>
      <c r="M317" s="24">
        <f t="shared" si="24"/>
        <v>5582764.9019811628</v>
      </c>
    </row>
    <row r="318" spans="3:13" x14ac:dyDescent="0.3">
      <c r="C318" s="28">
        <v>44531</v>
      </c>
      <c r="D318" s="1">
        <v>15</v>
      </c>
      <c r="E318" s="1" t="s">
        <v>8</v>
      </c>
      <c r="F318" s="2">
        <f t="shared" si="29"/>
        <v>102696</v>
      </c>
      <c r="G318" s="2">
        <v>103920</v>
      </c>
      <c r="H318" s="22">
        <f t="shared" si="22"/>
        <v>1224</v>
      </c>
      <c r="I318" s="23">
        <f t="shared" si="28"/>
        <v>1224</v>
      </c>
      <c r="J318" s="2">
        <v>1429</v>
      </c>
      <c r="K318" s="24">
        <f t="shared" si="23"/>
        <v>1749096</v>
      </c>
      <c r="L318" s="37">
        <f>I318*Info!$H$5</f>
        <v>898.00533417767349</v>
      </c>
      <c r="M318" s="24">
        <f t="shared" si="24"/>
        <v>1283249.6225398954</v>
      </c>
    </row>
    <row r="319" spans="3:13" x14ac:dyDescent="0.3">
      <c r="C319" s="28">
        <v>44531</v>
      </c>
      <c r="D319" s="1">
        <v>15</v>
      </c>
      <c r="E319" s="1" t="s">
        <v>9</v>
      </c>
      <c r="F319" s="2">
        <f t="shared" si="29"/>
        <v>4633</v>
      </c>
      <c r="G319" s="2">
        <v>4829</v>
      </c>
      <c r="H319" s="22">
        <f t="shared" si="22"/>
        <v>196</v>
      </c>
      <c r="I319" s="23">
        <f t="shared" si="28"/>
        <v>871.47199999999998</v>
      </c>
      <c r="J319" s="2">
        <v>1429</v>
      </c>
      <c r="K319" s="24">
        <f t="shared" si="23"/>
        <v>1245333.4879999999</v>
      </c>
      <c r="L319" s="37">
        <f>I319*Info!$H$5</f>
        <v>639.36805930268417</v>
      </c>
      <c r="M319" s="24">
        <f t="shared" si="24"/>
        <v>913656.9567435357</v>
      </c>
    </row>
    <row r="320" spans="3:13" x14ac:dyDescent="0.3">
      <c r="C320" s="28">
        <v>44531</v>
      </c>
      <c r="D320" s="1">
        <v>16</v>
      </c>
      <c r="E320" s="1" t="s">
        <v>4</v>
      </c>
      <c r="F320" s="2">
        <f t="shared" si="29"/>
        <v>4786</v>
      </c>
      <c r="G320" s="2">
        <v>7052</v>
      </c>
      <c r="H320" s="22">
        <f t="shared" si="22"/>
        <v>2266</v>
      </c>
      <c r="I320" s="23">
        <f t="shared" si="28"/>
        <v>2266</v>
      </c>
      <c r="J320" s="2">
        <v>1429</v>
      </c>
      <c r="K320" s="24">
        <f t="shared" si="23"/>
        <v>3238114</v>
      </c>
      <c r="L320" s="37">
        <f>I320*Info!$H$5</f>
        <v>1662.4837314106276</v>
      </c>
      <c r="M320" s="24">
        <f t="shared" si="24"/>
        <v>2375689.2521857866</v>
      </c>
    </row>
    <row r="321" spans="3:13" x14ac:dyDescent="0.3">
      <c r="C321" s="28">
        <v>44531</v>
      </c>
      <c r="D321" s="1">
        <v>16</v>
      </c>
      <c r="E321" s="1" t="s">
        <v>5</v>
      </c>
      <c r="F321" s="2">
        <f t="shared" si="29"/>
        <v>19203</v>
      </c>
      <c r="G321" s="2">
        <v>20073</v>
      </c>
      <c r="H321" s="22">
        <f t="shared" si="22"/>
        <v>870</v>
      </c>
      <c r="I321" s="23">
        <f t="shared" si="28"/>
        <v>871.47199999999998</v>
      </c>
      <c r="J321" s="2">
        <v>1429</v>
      </c>
      <c r="K321" s="24">
        <f t="shared" si="23"/>
        <v>1245333.4879999999</v>
      </c>
      <c r="L321" s="37">
        <f>I321*Info!$H$5</f>
        <v>639.36805930268417</v>
      </c>
      <c r="M321" s="24">
        <f t="shared" si="24"/>
        <v>913656.9567435357</v>
      </c>
    </row>
  </sheetData>
  <autoFilter ref="C5:M321" xr:uid="{A608E5BE-AFB0-456E-95B0-81AA783D568E}"/>
  <mergeCells count="1">
    <mergeCell ref="B2:N2"/>
  </mergeCells>
  <conditionalFormatting sqref="H6:H321">
    <cfRule type="cellIs" dxfId="0" priority="1" operator="lessThan">
      <formula>0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72" fitToHeight="0" orientation="portrait" verticalDpi="360" r:id="rId1"/>
  <rowBreaks count="4" manualBreakCount="4">
    <brk id="61" min="1" max="13" man="1"/>
    <brk id="137" min="1" max="13" man="1"/>
    <brk id="213" min="1" max="13" man="1"/>
    <brk id="289" min="1" max="13" man="1"/>
  </rowBreaks>
  <ignoredErrors>
    <ignoredError sqref="F229:G321 F6:G226 J6:J321 F227:F228 C5 D5:E5 C6:C239 D6:E239 C242:C321 D242:E3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30D1-AE85-467A-BB7C-229EB877C507}">
  <sheetPr>
    <tabColor theme="5" tint="-0.249977111117893"/>
    <pageSetUpPr fitToPage="1"/>
  </sheetPr>
  <dimension ref="C1:H15"/>
  <sheetViews>
    <sheetView showGridLines="0" view="pageBreakPreview" topLeftCell="A4" zoomScale="115" zoomScaleNormal="100" zoomScaleSheetLayoutView="115" workbookViewId="0">
      <selection activeCell="D5" sqref="D5"/>
    </sheetView>
  </sheetViews>
  <sheetFormatPr defaultColWidth="8.88671875" defaultRowHeight="14.4" x14ac:dyDescent="0.3"/>
  <cols>
    <col min="1" max="1" width="5.44140625" style="6" customWidth="1"/>
    <col min="2" max="2" width="1.88671875" style="6" customWidth="1"/>
    <col min="3" max="3" width="4.6640625" style="6" customWidth="1"/>
    <col min="4" max="4" width="14.6640625" style="7" customWidth="1"/>
    <col min="5" max="5" width="11.33203125" style="6" customWidth="1"/>
    <col min="6" max="6" width="11.6640625" style="6" bestFit="1" customWidth="1"/>
    <col min="7" max="7" width="7.88671875" style="6" customWidth="1"/>
    <col min="8" max="8" width="7.109375" style="6" bestFit="1" customWidth="1"/>
    <col min="9" max="19" width="8.88671875" style="6"/>
    <col min="20" max="20" width="6.6640625" style="6" customWidth="1"/>
    <col min="21" max="16384" width="8.88671875" style="6"/>
  </cols>
  <sheetData>
    <row r="1" spans="3:8" x14ac:dyDescent="0.3">
      <c r="C1" s="8"/>
      <c r="D1" s="9" t="s">
        <v>53</v>
      </c>
    </row>
    <row r="2" spans="3:8" x14ac:dyDescent="0.3">
      <c r="C2" s="8"/>
      <c r="D2" s="9"/>
    </row>
    <row r="3" spans="3:8" x14ac:dyDescent="0.3">
      <c r="C3" s="8"/>
      <c r="D3" s="9"/>
    </row>
    <row r="4" spans="3:8" ht="15" thickBot="1" x14ac:dyDescent="0.35">
      <c r="C4" s="8"/>
      <c r="D4" s="9" t="s">
        <v>54</v>
      </c>
    </row>
    <row r="5" spans="3:8" ht="29.4" thickBot="1" x14ac:dyDescent="0.35">
      <c r="D5" s="18" t="s">
        <v>18</v>
      </c>
      <c r="E5" s="16" t="s">
        <v>20</v>
      </c>
      <c r="F5" s="16" t="s">
        <v>19</v>
      </c>
      <c r="G5" s="17" t="s">
        <v>25</v>
      </c>
      <c r="H5" s="25">
        <f>SUM(G6:G15)/10</f>
        <v>0.73366448870724954</v>
      </c>
    </row>
    <row r="6" spans="3:8" ht="15" thickTop="1" x14ac:dyDescent="0.3">
      <c r="D6" s="10">
        <v>1</v>
      </c>
      <c r="E6" s="11">
        <v>15803.264439513887</v>
      </c>
      <c r="F6" s="12">
        <v>23065.944</v>
      </c>
      <c r="G6" s="19">
        <v>0.68513408510459783</v>
      </c>
      <c r="H6" s="26"/>
    </row>
    <row r="7" spans="3:8" x14ac:dyDescent="0.3">
      <c r="D7" s="10">
        <v>2</v>
      </c>
      <c r="E7" s="11">
        <v>20796.081343888891</v>
      </c>
      <c r="F7" s="12">
        <v>23254.472000000002</v>
      </c>
      <c r="G7" s="19">
        <v>0.89428310149931112</v>
      </c>
    </row>
    <row r="8" spans="3:8" x14ac:dyDescent="0.3">
      <c r="D8" s="10">
        <v>3</v>
      </c>
      <c r="E8" s="11">
        <v>17650.091857708332</v>
      </c>
      <c r="F8" s="12">
        <v>22797.472000000002</v>
      </c>
      <c r="G8" s="19">
        <v>0.77421267839295216</v>
      </c>
    </row>
    <row r="9" spans="3:8" x14ac:dyDescent="0.3">
      <c r="D9" s="10">
        <v>4</v>
      </c>
      <c r="E9" s="11">
        <v>18923.091516458331</v>
      </c>
      <c r="F9" s="12">
        <v>23546.416000000005</v>
      </c>
      <c r="G9" s="19">
        <v>0.8036506072286469</v>
      </c>
    </row>
    <row r="10" spans="3:8" x14ac:dyDescent="0.3">
      <c r="D10" s="10">
        <v>5</v>
      </c>
      <c r="E10" s="11">
        <v>11794.087876527778</v>
      </c>
      <c r="F10" s="12">
        <v>18814.415999999997</v>
      </c>
      <c r="G10" s="19">
        <v>0.62686441484698641</v>
      </c>
    </row>
    <row r="11" spans="3:8" x14ac:dyDescent="0.3">
      <c r="D11" s="10">
        <v>6</v>
      </c>
      <c r="E11" s="11">
        <v>13884.294999999998</v>
      </c>
      <c r="F11" s="12">
        <v>19225</v>
      </c>
      <c r="G11" s="19">
        <v>0.72219999999999995</v>
      </c>
    </row>
    <row r="12" spans="3:8" x14ac:dyDescent="0.3">
      <c r="D12" s="10">
        <v>7</v>
      </c>
      <c r="E12" s="11">
        <v>15472.5275</v>
      </c>
      <c r="F12" s="12">
        <v>22343</v>
      </c>
      <c r="G12" s="19">
        <v>0.6925</v>
      </c>
    </row>
    <row r="13" spans="3:8" x14ac:dyDescent="0.3">
      <c r="D13" s="10">
        <v>8</v>
      </c>
      <c r="E13" s="11">
        <v>15585.212399999999</v>
      </c>
      <c r="F13" s="12">
        <v>21027</v>
      </c>
      <c r="G13" s="19">
        <v>0.74119999999999997</v>
      </c>
    </row>
    <row r="14" spans="3:8" x14ac:dyDescent="0.3">
      <c r="D14" s="10">
        <v>9</v>
      </c>
      <c r="E14" s="11">
        <v>15867.975799999998</v>
      </c>
      <c r="F14" s="12">
        <v>23411</v>
      </c>
      <c r="G14" s="19">
        <v>0.67779999999999996</v>
      </c>
    </row>
    <row r="15" spans="3:8" ht="15" thickBot="1" x14ac:dyDescent="0.35">
      <c r="D15" s="13">
        <v>10</v>
      </c>
      <c r="E15" s="14">
        <v>16633.031999999999</v>
      </c>
      <c r="F15" s="15">
        <v>23140</v>
      </c>
      <c r="G15" s="20">
        <v>0.71879999999999999</v>
      </c>
    </row>
  </sheetData>
  <phoneticPr fontId="9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1" fitToHeight="0"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2D7A-87DF-410B-B84A-B74D3BAA0433}">
  <sheetPr>
    <tabColor theme="5" tint="-0.249977111117893"/>
  </sheetPr>
  <dimension ref="A1:L84"/>
  <sheetViews>
    <sheetView zoomScaleNormal="100" workbookViewId="0">
      <selection activeCell="J39" sqref="J39"/>
    </sheetView>
  </sheetViews>
  <sheetFormatPr defaultRowHeight="14.4" x14ac:dyDescent="0.3"/>
  <cols>
    <col min="1" max="1" width="13.88671875" bestFit="1" customWidth="1"/>
    <col min="2" max="2" width="25.109375" bestFit="1" customWidth="1"/>
    <col min="3" max="3" width="22.6640625" bestFit="1" customWidth="1"/>
    <col min="4" max="4" width="14.44140625" bestFit="1" customWidth="1"/>
    <col min="5" max="5" width="17" customWidth="1"/>
    <col min="6" max="6" width="22.88671875" bestFit="1" customWidth="1"/>
    <col min="7" max="7" width="13.88671875" bestFit="1" customWidth="1"/>
    <col min="8" max="8" width="23.77734375" bestFit="1" customWidth="1"/>
    <col min="9" max="9" width="12.6640625" bestFit="1" customWidth="1"/>
    <col min="10" max="10" width="14.88671875" customWidth="1"/>
    <col min="11" max="11" width="20.44140625" customWidth="1"/>
    <col min="12" max="12" width="12.21875" bestFit="1" customWidth="1"/>
  </cols>
  <sheetData>
    <row r="1" spans="1:6" x14ac:dyDescent="0.3">
      <c r="A1">
        <v>1</v>
      </c>
    </row>
    <row r="3" spans="1:6" x14ac:dyDescent="0.3">
      <c r="A3" s="29" t="s">
        <v>42</v>
      </c>
      <c r="B3" t="s">
        <v>43</v>
      </c>
      <c r="D3" s="29" t="s">
        <v>42</v>
      </c>
      <c r="E3" t="s">
        <v>44</v>
      </c>
    </row>
    <row r="4" spans="1:6" x14ac:dyDescent="0.3">
      <c r="A4" s="30" t="s">
        <v>29</v>
      </c>
      <c r="B4" s="35">
        <v>424139535.12800002</v>
      </c>
      <c r="C4" s="35">
        <f>GETPIVOTDATA("Biaya Actual Listrik",$A$3,"Years (Periode)",2020)/12</f>
        <v>35344961.260666668</v>
      </c>
      <c r="D4" s="30" t="s">
        <v>29</v>
      </c>
      <c r="E4" s="32"/>
    </row>
    <row r="5" spans="1:6" x14ac:dyDescent="0.3">
      <c r="A5" s="31" t="s">
        <v>30</v>
      </c>
      <c r="B5" s="41">
        <v>50541546.487999998</v>
      </c>
      <c r="D5" s="31" t="s">
        <v>30</v>
      </c>
      <c r="E5" s="42">
        <v>35368.472000000002</v>
      </c>
      <c r="F5" s="32">
        <f>SUM(E5:E16)</f>
        <v>296808.63200000004</v>
      </c>
    </row>
    <row r="6" spans="1:6" x14ac:dyDescent="0.3">
      <c r="A6" s="31" t="s">
        <v>31</v>
      </c>
      <c r="B6" s="41">
        <v>46043054.487999998</v>
      </c>
      <c r="D6" s="31" t="s">
        <v>31</v>
      </c>
      <c r="E6" s="42">
        <v>32220.472000000002</v>
      </c>
      <c r="F6" s="40">
        <f>F5/12</f>
        <v>24734.05266666667</v>
      </c>
    </row>
    <row r="7" spans="1:6" x14ac:dyDescent="0.3">
      <c r="A7" s="31" t="s">
        <v>32</v>
      </c>
      <c r="B7" s="35">
        <v>41229427.975999996</v>
      </c>
      <c r="D7" s="31" t="s">
        <v>32</v>
      </c>
      <c r="E7" s="32">
        <v>28851.944000000003</v>
      </c>
    </row>
    <row r="8" spans="1:6" x14ac:dyDescent="0.3">
      <c r="A8" s="31" t="s">
        <v>33</v>
      </c>
      <c r="B8" s="35">
        <v>29640237.975999996</v>
      </c>
      <c r="D8" s="31" t="s">
        <v>33</v>
      </c>
      <c r="E8" s="32">
        <v>20741.944000000003</v>
      </c>
    </row>
    <row r="9" spans="1:6" x14ac:dyDescent="0.3">
      <c r="A9" s="31" t="s">
        <v>34</v>
      </c>
      <c r="B9" s="35">
        <v>23713260.415999994</v>
      </c>
      <c r="D9" s="31" t="s">
        <v>34</v>
      </c>
      <c r="E9" s="32">
        <v>16594.304</v>
      </c>
    </row>
    <row r="10" spans="1:6" x14ac:dyDescent="0.3">
      <c r="A10" s="31" t="s">
        <v>35</v>
      </c>
      <c r="B10" s="35">
        <v>30268997.975999996</v>
      </c>
      <c r="D10" s="31" t="s">
        <v>35</v>
      </c>
      <c r="E10" s="32">
        <v>21181.944000000003</v>
      </c>
    </row>
    <row r="11" spans="1:6" x14ac:dyDescent="0.3">
      <c r="A11" s="31" t="s">
        <v>36</v>
      </c>
      <c r="B11" s="35">
        <v>36032154.975999996</v>
      </c>
      <c r="D11" s="31" t="s">
        <v>36</v>
      </c>
      <c r="E11" s="32">
        <v>25214.944000000003</v>
      </c>
    </row>
    <row r="12" spans="1:6" x14ac:dyDescent="0.3">
      <c r="A12" s="31" t="s">
        <v>37</v>
      </c>
      <c r="B12" s="35">
        <v>30395424.464000002</v>
      </c>
      <c r="D12" s="31" t="s">
        <v>37</v>
      </c>
      <c r="E12" s="32">
        <v>21270.416000000001</v>
      </c>
    </row>
    <row r="13" spans="1:6" x14ac:dyDescent="0.3">
      <c r="A13" s="31" t="s">
        <v>38</v>
      </c>
      <c r="B13" s="35">
        <v>32514631.464000002</v>
      </c>
      <c r="D13" s="31" t="s">
        <v>38</v>
      </c>
      <c r="E13" s="32">
        <v>22753.416000000001</v>
      </c>
    </row>
    <row r="14" spans="1:6" x14ac:dyDescent="0.3">
      <c r="A14" s="31" t="s">
        <v>39</v>
      </c>
      <c r="B14" s="35">
        <v>33565620.952</v>
      </c>
      <c r="D14" s="31" t="s">
        <v>39</v>
      </c>
      <c r="E14" s="32">
        <v>23488.887999999999</v>
      </c>
    </row>
    <row r="15" spans="1:6" x14ac:dyDescent="0.3">
      <c r="A15" s="31" t="s">
        <v>40</v>
      </c>
      <c r="B15" s="35">
        <v>35950701.975999996</v>
      </c>
      <c r="D15" s="31" t="s">
        <v>40</v>
      </c>
      <c r="E15" s="32">
        <v>25157.944000000003</v>
      </c>
    </row>
    <row r="16" spans="1:6" x14ac:dyDescent="0.3">
      <c r="A16" s="31" t="s">
        <v>41</v>
      </c>
      <c r="B16" s="35">
        <v>34244475.975999996</v>
      </c>
      <c r="D16" s="31" t="s">
        <v>41</v>
      </c>
      <c r="E16" s="32">
        <v>23963.944000000003</v>
      </c>
    </row>
    <row r="17" spans="1:6" x14ac:dyDescent="0.3">
      <c r="A17" s="30" t="s">
        <v>27</v>
      </c>
      <c r="B17" s="35">
        <v>377125035.00799996</v>
      </c>
      <c r="C17" s="35">
        <f>GETPIVOTDATA("Biaya Actual Listrik",$A$3,"Years (Periode)",2021)/12</f>
        <v>31427086.250666663</v>
      </c>
      <c r="D17" s="30" t="s">
        <v>27</v>
      </c>
      <c r="E17" s="32"/>
    </row>
    <row r="18" spans="1:6" x14ac:dyDescent="0.3">
      <c r="A18" s="31" t="s">
        <v>30</v>
      </c>
      <c r="B18" s="35">
        <v>29518018.464000002</v>
      </c>
      <c r="D18" s="31" t="s">
        <v>30</v>
      </c>
      <c r="E18" s="32">
        <v>20656.416000000001</v>
      </c>
      <c r="F18" s="32">
        <f>SUM(E18:E29)</f>
        <v>263908.35200000001</v>
      </c>
    </row>
    <row r="19" spans="1:6" x14ac:dyDescent="0.3">
      <c r="A19" s="31" t="s">
        <v>31</v>
      </c>
      <c r="B19" s="35">
        <v>28975672.952</v>
      </c>
      <c r="D19" s="31" t="s">
        <v>31</v>
      </c>
      <c r="E19" s="32">
        <v>20276.887999999999</v>
      </c>
      <c r="F19" s="40">
        <f>F18/12</f>
        <v>21992.362666666668</v>
      </c>
    </row>
    <row r="20" spans="1:6" x14ac:dyDescent="0.3">
      <c r="A20" s="31" t="s">
        <v>32</v>
      </c>
      <c r="B20" s="35">
        <v>33046973.975999996</v>
      </c>
      <c r="D20" s="31" t="s">
        <v>32</v>
      </c>
      <c r="E20" s="32">
        <v>23125.944000000003</v>
      </c>
    </row>
    <row r="21" spans="1:6" x14ac:dyDescent="0.3">
      <c r="A21" s="31" t="s">
        <v>33</v>
      </c>
      <c r="B21" s="35">
        <v>33273510.487999998</v>
      </c>
      <c r="C21" s="35"/>
      <c r="D21" s="31" t="s">
        <v>33</v>
      </c>
      <c r="E21" s="32">
        <v>23284.472000000002</v>
      </c>
    </row>
    <row r="22" spans="1:6" x14ac:dyDescent="0.3">
      <c r="A22" s="31" t="s">
        <v>34</v>
      </c>
      <c r="B22" s="35">
        <v>32620457.487999998</v>
      </c>
      <c r="C22" s="35"/>
      <c r="D22" s="31" t="s">
        <v>34</v>
      </c>
      <c r="E22" s="32">
        <v>22827.472000000002</v>
      </c>
    </row>
    <row r="23" spans="1:6" x14ac:dyDescent="0.3">
      <c r="A23" s="31" t="s">
        <v>35</v>
      </c>
      <c r="B23" s="35">
        <v>34801785.975999996</v>
      </c>
      <c r="D23" s="31" t="s">
        <v>35</v>
      </c>
      <c r="E23" s="32">
        <v>24353.944000000003</v>
      </c>
    </row>
    <row r="24" spans="1:6" x14ac:dyDescent="0.3">
      <c r="A24" s="31" t="s">
        <v>36</v>
      </c>
      <c r="B24" s="43">
        <v>17938591.391999997</v>
      </c>
      <c r="D24" s="31" t="s">
        <v>36</v>
      </c>
      <c r="E24" s="42">
        <v>12553.248</v>
      </c>
    </row>
    <row r="25" spans="1:6" x14ac:dyDescent="0.3">
      <c r="A25" s="31" t="s">
        <v>37</v>
      </c>
      <c r="B25" s="43">
        <v>19959117.367999993</v>
      </c>
      <c r="D25" s="31" t="s">
        <v>37</v>
      </c>
      <c r="E25" s="42">
        <v>13967.191999999999</v>
      </c>
    </row>
    <row r="26" spans="1:6" x14ac:dyDescent="0.3">
      <c r="A26" s="31" t="s">
        <v>38</v>
      </c>
      <c r="B26" s="35">
        <v>27014410.464000002</v>
      </c>
      <c r="D26" s="31" t="s">
        <v>38</v>
      </c>
      <c r="E26" s="32">
        <v>18904.416000000001</v>
      </c>
    </row>
    <row r="27" spans="1:6" x14ac:dyDescent="0.3">
      <c r="A27" s="31" t="s">
        <v>39</v>
      </c>
      <c r="B27" s="35">
        <v>37429042.487999998</v>
      </c>
      <c r="D27" s="31" t="s">
        <v>39</v>
      </c>
      <c r="E27" s="32">
        <v>26192.472000000002</v>
      </c>
    </row>
    <row r="28" spans="1:6" x14ac:dyDescent="0.3">
      <c r="A28" s="31" t="s">
        <v>40</v>
      </c>
      <c r="B28" s="35">
        <v>40477773.975999996</v>
      </c>
      <c r="D28" s="31" t="s">
        <v>40</v>
      </c>
      <c r="E28" s="32">
        <v>28325.944000000003</v>
      </c>
    </row>
    <row r="29" spans="1:6" x14ac:dyDescent="0.3">
      <c r="A29" s="31" t="s">
        <v>41</v>
      </c>
      <c r="B29" s="35">
        <v>42069679.975999996</v>
      </c>
      <c r="D29" s="31" t="s">
        <v>41</v>
      </c>
      <c r="E29" s="32">
        <v>29439.944000000003</v>
      </c>
    </row>
    <row r="30" spans="1:6" x14ac:dyDescent="0.3">
      <c r="A30" s="30" t="s">
        <v>28</v>
      </c>
      <c r="B30" s="35">
        <v>801264570.13599992</v>
      </c>
      <c r="D30" s="30" t="s">
        <v>28</v>
      </c>
      <c r="E30" s="32">
        <v>560716.98400000017</v>
      </c>
    </row>
    <row r="32" spans="1:6" x14ac:dyDescent="0.3">
      <c r="B32" s="35">
        <f>GETPIVOTDATA("Biaya Actual Listrik",$A$3)/24</f>
        <v>33386023.755666662</v>
      </c>
      <c r="E32" s="39">
        <f>GETPIVOTDATA("KWh Listrik Actual",$D$3)/24</f>
        <v>23363.207666666673</v>
      </c>
    </row>
    <row r="35" spans="1:11" x14ac:dyDescent="0.3">
      <c r="A35">
        <v>2</v>
      </c>
    </row>
    <row r="36" spans="1:11" x14ac:dyDescent="0.3">
      <c r="A36" s="29" t="s">
        <v>0</v>
      </c>
      <c r="B36" t="s">
        <v>45</v>
      </c>
      <c r="D36" s="29" t="s">
        <v>0</v>
      </c>
      <c r="E36" t="s">
        <v>45</v>
      </c>
      <c r="G36" s="29" t="s">
        <v>0</v>
      </c>
      <c r="H36" t="s">
        <v>45</v>
      </c>
    </row>
    <row r="37" spans="1:11" x14ac:dyDescent="0.3">
      <c r="D37" s="54" t="s">
        <v>50</v>
      </c>
      <c r="E37" s="54"/>
      <c r="J37" s="50" t="s">
        <v>51</v>
      </c>
      <c r="K37" s="50"/>
    </row>
    <row r="38" spans="1:11" x14ac:dyDescent="0.3">
      <c r="A38" s="29" t="s">
        <v>42</v>
      </c>
      <c r="B38" t="s">
        <v>43</v>
      </c>
      <c r="D38" s="45" t="s">
        <v>52</v>
      </c>
      <c r="E38" s="46" t="s">
        <v>19</v>
      </c>
      <c r="G38" s="29" t="s">
        <v>42</v>
      </c>
      <c r="H38" t="s">
        <v>44</v>
      </c>
      <c r="J38" s="45" t="s">
        <v>52</v>
      </c>
      <c r="K38" s="46" t="s">
        <v>44</v>
      </c>
    </row>
    <row r="39" spans="1:11" x14ac:dyDescent="0.3">
      <c r="A39" s="30">
        <v>6</v>
      </c>
      <c r="B39" s="35">
        <v>42927754.464000002</v>
      </c>
      <c r="C39" s="35"/>
      <c r="D39" s="47">
        <v>6</v>
      </c>
      <c r="E39" s="48">
        <v>30040.416000000001</v>
      </c>
      <c r="F39" s="39"/>
      <c r="G39" s="30">
        <v>6</v>
      </c>
      <c r="H39" s="32">
        <v>33382</v>
      </c>
      <c r="I39" s="39">
        <f>GETPIVOTDATA("KWh Listrik Actual",$G$38,"Lantai",6)/6</f>
        <v>5563.666666666667</v>
      </c>
      <c r="J39" s="47">
        <v>6</v>
      </c>
      <c r="K39" s="48">
        <v>253050.74400000004</v>
      </c>
    </row>
    <row r="40" spans="1:11" x14ac:dyDescent="0.3">
      <c r="A40" s="31" t="s">
        <v>3</v>
      </c>
      <c r="B40" s="35">
        <v>4663501.4879999999</v>
      </c>
      <c r="D40" s="49" t="s">
        <v>3</v>
      </c>
      <c r="E40" s="48">
        <v>3263.4719999999998</v>
      </c>
      <c r="G40" s="31" t="s">
        <v>3</v>
      </c>
      <c r="H40" s="32">
        <v>6727</v>
      </c>
      <c r="J40" s="49" t="s">
        <v>3</v>
      </c>
      <c r="K40" s="48">
        <v>34264.776000000013</v>
      </c>
    </row>
    <row r="41" spans="1:11" x14ac:dyDescent="0.3">
      <c r="A41" s="31" t="s">
        <v>4</v>
      </c>
      <c r="B41" s="35">
        <v>4815730</v>
      </c>
      <c r="D41" s="49" t="s">
        <v>4</v>
      </c>
      <c r="E41" s="48">
        <v>3370</v>
      </c>
      <c r="G41" s="31" t="s">
        <v>4</v>
      </c>
      <c r="H41" s="32">
        <v>5015</v>
      </c>
      <c r="J41" s="49" t="s">
        <v>4</v>
      </c>
      <c r="K41" s="48">
        <v>30231.944000000003</v>
      </c>
    </row>
    <row r="42" spans="1:11" x14ac:dyDescent="0.3">
      <c r="A42" s="31" t="s">
        <v>5</v>
      </c>
      <c r="B42" s="35">
        <v>7017819</v>
      </c>
      <c r="D42" s="49" t="s">
        <v>5</v>
      </c>
      <c r="E42" s="48">
        <v>4911</v>
      </c>
      <c r="G42" s="31" t="s">
        <v>5</v>
      </c>
      <c r="H42" s="32">
        <v>5815</v>
      </c>
      <c r="J42" s="49" t="s">
        <v>5</v>
      </c>
      <c r="K42" s="48">
        <v>43730.944000000003</v>
      </c>
    </row>
    <row r="43" spans="1:11" x14ac:dyDescent="0.3">
      <c r="A43" s="44" t="s">
        <v>6</v>
      </c>
      <c r="B43" s="43">
        <v>16107688</v>
      </c>
      <c r="C43" s="51">
        <f>GETPIVOTDATA("Biaya Actual Listrik",$A$38,"Lantai",6,"Zona","D")+GETPIVOTDATA("Biaya Actual Listrik",$A$38,"Lantai",15,"Zona","D")+GETPIVOTDATA("Biaya Actual Listrik",$A$38,"Lantai",15,"Zona","E")</f>
        <v>44400459</v>
      </c>
      <c r="D43" s="49" t="s">
        <v>6</v>
      </c>
      <c r="E43" s="48">
        <v>11272</v>
      </c>
      <c r="G43" s="31" t="s">
        <v>6</v>
      </c>
      <c r="H43" s="32">
        <v>5549</v>
      </c>
      <c r="J43" s="49" t="s">
        <v>6</v>
      </c>
      <c r="K43" s="48">
        <v>78746.472000000009</v>
      </c>
    </row>
    <row r="44" spans="1:11" x14ac:dyDescent="0.3">
      <c r="A44" s="31" t="s">
        <v>7</v>
      </c>
      <c r="B44" s="35">
        <v>6217579</v>
      </c>
      <c r="C44" s="36">
        <f>C43/GETPIVOTDATA("Biaya Actual Listrik",$A$38)</f>
        <v>0.46592076956657302</v>
      </c>
      <c r="D44" s="49" t="s">
        <v>7</v>
      </c>
      <c r="E44" s="48">
        <v>4351</v>
      </c>
      <c r="G44" s="31" t="s">
        <v>7</v>
      </c>
      <c r="H44" s="32">
        <v>6041</v>
      </c>
      <c r="J44" s="49" t="s">
        <v>7</v>
      </c>
      <c r="K44" s="48">
        <v>38353.416000000005</v>
      </c>
    </row>
    <row r="45" spans="1:11" x14ac:dyDescent="0.3">
      <c r="A45" s="31" t="s">
        <v>8</v>
      </c>
      <c r="B45" s="35">
        <v>4105436.9759999998</v>
      </c>
      <c r="D45" s="49" t="s">
        <v>8</v>
      </c>
      <c r="E45" s="48">
        <v>2872.944</v>
      </c>
      <c r="G45" s="31" t="s">
        <v>8</v>
      </c>
      <c r="H45" s="32">
        <v>4235</v>
      </c>
      <c r="J45" s="49" t="s">
        <v>8</v>
      </c>
      <c r="K45" s="48">
        <v>27723.192000000006</v>
      </c>
    </row>
    <row r="46" spans="1:11" x14ac:dyDescent="0.3">
      <c r="A46" s="30">
        <v>15</v>
      </c>
      <c r="B46" s="35">
        <v>52368402.952</v>
      </c>
      <c r="D46" s="47">
        <v>15</v>
      </c>
      <c r="E46" s="48">
        <v>36646.887999999999</v>
      </c>
      <c r="G46" s="30">
        <v>15</v>
      </c>
      <c r="H46" s="32">
        <v>34206.944000000003</v>
      </c>
      <c r="J46" s="47">
        <v>15</v>
      </c>
      <c r="K46" s="48">
        <v>301252.29600000003</v>
      </c>
    </row>
    <row r="47" spans="1:11" x14ac:dyDescent="0.3">
      <c r="A47" s="31" t="s">
        <v>3</v>
      </c>
      <c r="B47" s="35">
        <v>5740293</v>
      </c>
      <c r="D47" s="49" t="s">
        <v>3</v>
      </c>
      <c r="E47" s="48">
        <v>4017</v>
      </c>
      <c r="G47" s="31" t="s">
        <v>3</v>
      </c>
      <c r="H47" s="32">
        <v>4267</v>
      </c>
      <c r="J47" s="49" t="s">
        <v>3</v>
      </c>
      <c r="K47" s="48">
        <v>33061.944000000003</v>
      </c>
    </row>
    <row r="48" spans="1:11" x14ac:dyDescent="0.3">
      <c r="A48" s="31" t="s">
        <v>4</v>
      </c>
      <c r="B48" s="35">
        <v>4400565.4879999999</v>
      </c>
      <c r="D48" s="49" t="s">
        <v>4</v>
      </c>
      <c r="E48" s="48">
        <v>3079.4719999999998</v>
      </c>
      <c r="G48" s="31" t="s">
        <v>4</v>
      </c>
      <c r="H48" s="32">
        <v>3035</v>
      </c>
      <c r="J48" s="49" t="s">
        <v>4</v>
      </c>
      <c r="K48" s="48">
        <v>24304.192000000003</v>
      </c>
    </row>
    <row r="49" spans="1:12" x14ac:dyDescent="0.3">
      <c r="A49" s="31" t="s">
        <v>5</v>
      </c>
      <c r="B49" s="35">
        <v>5603109</v>
      </c>
      <c r="D49" s="49" t="s">
        <v>5</v>
      </c>
      <c r="E49" s="48">
        <v>3921</v>
      </c>
      <c r="G49" s="31" t="s">
        <v>5</v>
      </c>
      <c r="H49" s="32">
        <v>4998</v>
      </c>
      <c r="J49" s="49" t="s">
        <v>5</v>
      </c>
      <c r="K49" s="48">
        <v>36302.944000000003</v>
      </c>
    </row>
    <row r="50" spans="1:12" x14ac:dyDescent="0.3">
      <c r="A50" s="44" t="s">
        <v>6</v>
      </c>
      <c r="B50" s="43">
        <v>11014732</v>
      </c>
      <c r="D50" s="49" t="s">
        <v>6</v>
      </c>
      <c r="E50" s="48">
        <v>7708</v>
      </c>
      <c r="G50" s="31" t="s">
        <v>6</v>
      </c>
      <c r="H50" s="32">
        <v>7835</v>
      </c>
      <c r="J50" s="49" t="s">
        <v>6</v>
      </c>
      <c r="K50" s="48">
        <v>56616.472000000002</v>
      </c>
    </row>
    <row r="51" spans="1:12" x14ac:dyDescent="0.3">
      <c r="A51" s="44" t="s">
        <v>7</v>
      </c>
      <c r="B51" s="43">
        <v>17278039</v>
      </c>
      <c r="D51" s="49" t="s">
        <v>7</v>
      </c>
      <c r="E51" s="48">
        <v>12091</v>
      </c>
      <c r="G51" s="31" t="s">
        <v>7</v>
      </c>
      <c r="H51" s="32">
        <v>7902</v>
      </c>
      <c r="J51" s="49" t="s">
        <v>7</v>
      </c>
      <c r="K51" s="48">
        <v>98081</v>
      </c>
    </row>
    <row r="52" spans="1:12" x14ac:dyDescent="0.3">
      <c r="A52" s="31" t="s">
        <v>8</v>
      </c>
      <c r="B52" s="35">
        <v>4595664</v>
      </c>
      <c r="D52" s="49" t="s">
        <v>8</v>
      </c>
      <c r="E52" s="48">
        <v>3216</v>
      </c>
      <c r="G52" s="31" t="s">
        <v>8</v>
      </c>
      <c r="H52" s="32">
        <v>4427</v>
      </c>
      <c r="J52" s="49" t="s">
        <v>8</v>
      </c>
      <c r="K52" s="48">
        <v>31970.416000000005</v>
      </c>
    </row>
    <row r="53" spans="1:12" x14ac:dyDescent="0.3">
      <c r="A53" s="31" t="s">
        <v>9</v>
      </c>
      <c r="B53" s="35">
        <v>3736000.4639999997</v>
      </c>
      <c r="D53" s="49" t="s">
        <v>9</v>
      </c>
      <c r="E53" s="48">
        <v>2614.4160000000002</v>
      </c>
      <c r="G53" s="31" t="s">
        <v>9</v>
      </c>
      <c r="H53" s="32">
        <v>1742.944</v>
      </c>
      <c r="J53" s="49" t="s">
        <v>9</v>
      </c>
      <c r="K53" s="48">
        <v>20915.328000000005</v>
      </c>
    </row>
    <row r="54" spans="1:12" x14ac:dyDescent="0.3">
      <c r="A54" s="30" t="s">
        <v>28</v>
      </c>
      <c r="B54" s="35">
        <v>95296157.415999994</v>
      </c>
      <c r="C54" s="35">
        <f>GETPIVOTDATA("Biaya Actual Listrik",$A$38)/13</f>
        <v>7330473.6473846147</v>
      </c>
      <c r="D54" s="47" t="s">
        <v>28</v>
      </c>
      <c r="E54" s="48">
        <v>66687.304000000004</v>
      </c>
      <c r="F54" s="39">
        <f>GETPIVOTDATA("KWh Listrik Actual",$D$38)/13</f>
        <v>5129.7926153846156</v>
      </c>
      <c r="G54" s="30" t="s">
        <v>28</v>
      </c>
      <c r="H54" s="32">
        <v>67588.944000000003</v>
      </c>
      <c r="I54" s="39">
        <f>GETPIVOTDATA("KWh Listrik Actual",$G$38)/13</f>
        <v>5199.1495384615391</v>
      </c>
      <c r="J54" s="47">
        <v>16</v>
      </c>
      <c r="K54" s="48">
        <v>6413.9439999999995</v>
      </c>
    </row>
    <row r="55" spans="1:12" x14ac:dyDescent="0.3">
      <c r="J55" s="49" t="s">
        <v>4</v>
      </c>
      <c r="K55" s="48">
        <v>4671</v>
      </c>
    </row>
    <row r="56" spans="1:12" x14ac:dyDescent="0.3">
      <c r="J56" s="49" t="s">
        <v>5</v>
      </c>
      <c r="K56" s="48">
        <v>1742.944</v>
      </c>
    </row>
    <row r="57" spans="1:12" x14ac:dyDescent="0.3">
      <c r="J57" s="47" t="s">
        <v>28</v>
      </c>
      <c r="K57" s="48">
        <v>560716.98400000005</v>
      </c>
      <c r="L57" s="39">
        <f>GETPIVOTDATA("KWh Listrik Actual",$J$38)/15</f>
        <v>37381.132266666667</v>
      </c>
    </row>
    <row r="68" spans="1:7" x14ac:dyDescent="0.3">
      <c r="A68">
        <v>3</v>
      </c>
    </row>
    <row r="70" spans="1:7" x14ac:dyDescent="0.3">
      <c r="A70" s="29" t="s">
        <v>42</v>
      </c>
      <c r="B70" t="s">
        <v>43</v>
      </c>
      <c r="C70" t="s">
        <v>46</v>
      </c>
      <c r="E70" s="29" t="s">
        <v>42</v>
      </c>
      <c r="F70" t="s">
        <v>44</v>
      </c>
      <c r="G70" t="s">
        <v>47</v>
      </c>
    </row>
    <row r="71" spans="1:7" x14ac:dyDescent="0.3">
      <c r="A71" s="30" t="s">
        <v>29</v>
      </c>
      <c r="E71" s="30" t="s">
        <v>29</v>
      </c>
    </row>
    <row r="72" spans="1:7" x14ac:dyDescent="0.3">
      <c r="A72" s="31" t="s">
        <v>30</v>
      </c>
      <c r="B72" s="35">
        <v>50541546.487999998</v>
      </c>
      <c r="C72" s="35">
        <v>37080537.862592213</v>
      </c>
      <c r="E72" s="31" t="s">
        <v>30</v>
      </c>
      <c r="F72" s="32">
        <v>35368.472000000002</v>
      </c>
      <c r="G72" s="32">
        <v>25948.591926236673</v>
      </c>
    </row>
    <row r="73" spans="1:7" x14ac:dyDescent="0.3">
      <c r="A73" s="31" t="s">
        <v>31</v>
      </c>
      <c r="B73" s="35">
        <v>46043054.487999998</v>
      </c>
      <c r="C73" s="35">
        <v>33780154.029458553</v>
      </c>
      <c r="E73" s="31" t="s">
        <v>31</v>
      </c>
      <c r="F73" s="32">
        <v>32220.472000000002</v>
      </c>
      <c r="G73" s="32">
        <v>23639.016115786246</v>
      </c>
    </row>
    <row r="74" spans="1:7" x14ac:dyDescent="0.3">
      <c r="A74" s="31" t="s">
        <v>32</v>
      </c>
      <c r="B74" s="35">
        <v>41229427.975999996</v>
      </c>
      <c r="C74" s="35">
        <v>30248567.195704412</v>
      </c>
      <c r="E74" s="31" t="s">
        <v>32</v>
      </c>
      <c r="F74" s="32">
        <v>28851.944000000003</v>
      </c>
      <c r="G74" s="32">
        <v>21167.646742970195</v>
      </c>
    </row>
    <row r="75" spans="1:7" x14ac:dyDescent="0.3">
      <c r="A75" s="31" t="s">
        <v>33</v>
      </c>
      <c r="B75" s="35">
        <v>29640237.975999996</v>
      </c>
      <c r="C75" s="35">
        <v>21745990.039823242</v>
      </c>
      <c r="E75" s="31" t="s">
        <v>33</v>
      </c>
      <c r="F75" s="32">
        <v>20741.944000000003</v>
      </c>
      <c r="G75" s="32">
        <v>15217.627739554402</v>
      </c>
    </row>
    <row r="76" spans="1:7" x14ac:dyDescent="0.3">
      <c r="A76" s="31" t="s">
        <v>34</v>
      </c>
      <c r="B76" s="35">
        <v>23713260.415999994</v>
      </c>
      <c r="C76" s="35">
        <v>17397577.078686502</v>
      </c>
      <c r="E76" s="31" t="s">
        <v>34</v>
      </c>
      <c r="F76" s="32">
        <v>16594.304</v>
      </c>
      <c r="G76" s="32">
        <v>12174.651559612665</v>
      </c>
    </row>
    <row r="77" spans="1:7" x14ac:dyDescent="0.3">
      <c r="A77" s="31" t="s">
        <v>35</v>
      </c>
      <c r="B77" s="35">
        <v>30268997.975999996</v>
      </c>
      <c r="C77" s="35">
        <v>22207288.923742812</v>
      </c>
      <c r="E77" s="31" t="s">
        <v>35</v>
      </c>
      <c r="F77" s="32">
        <v>21181.944000000003</v>
      </c>
      <c r="G77" s="32">
        <v>15540.44011458559</v>
      </c>
    </row>
    <row r="78" spans="1:7" x14ac:dyDescent="0.3">
      <c r="A78" s="31" t="s">
        <v>36</v>
      </c>
      <c r="B78" s="35">
        <v>36032154.975999996</v>
      </c>
      <c r="C78" s="35">
        <v>26435512.557487413</v>
      </c>
      <c r="E78" s="31" t="s">
        <v>36</v>
      </c>
      <c r="F78" s="32">
        <v>25214.944000000003</v>
      </c>
      <c r="G78" s="32">
        <v>18499.308997541932</v>
      </c>
    </row>
    <row r="79" spans="1:7" x14ac:dyDescent="0.3">
      <c r="A79" s="31" t="s">
        <v>37</v>
      </c>
      <c r="B79" s="35">
        <v>30395424.464000002</v>
      </c>
      <c r="C79" s="35">
        <v>22300043.548420385</v>
      </c>
      <c r="E79" s="31" t="s">
        <v>37</v>
      </c>
      <c r="F79" s="32">
        <v>21270.416000000001</v>
      </c>
      <c r="G79" s="32">
        <v>15605.3488792305</v>
      </c>
    </row>
    <row r="80" spans="1:7" x14ac:dyDescent="0.3">
      <c r="A80" s="31" t="s">
        <v>38</v>
      </c>
      <c r="B80" s="35">
        <v>32514631.464000002</v>
      </c>
      <c r="C80" s="35">
        <v>23854830.468540207</v>
      </c>
      <c r="E80" s="31" t="s">
        <v>38</v>
      </c>
      <c r="F80" s="32">
        <v>22753.416000000001</v>
      </c>
      <c r="G80" s="32">
        <v>16693.373315983354</v>
      </c>
    </row>
    <row r="81" spans="1:7" x14ac:dyDescent="0.3">
      <c r="A81" s="31" t="s">
        <v>39</v>
      </c>
      <c r="B81" s="35">
        <v>33565620.952</v>
      </c>
      <c r="C81" s="35">
        <v>24625904.13389042</v>
      </c>
      <c r="E81" s="31" t="s">
        <v>39</v>
      </c>
      <c r="F81" s="32">
        <v>23488.887999999999</v>
      </c>
      <c r="G81" s="32">
        <v>17232.963004821846</v>
      </c>
    </row>
    <row r="82" spans="1:7" x14ac:dyDescent="0.3">
      <c r="A82" s="31" t="s">
        <v>40</v>
      </c>
      <c r="B82" s="35">
        <v>35950701.975999996</v>
      </c>
      <c r="C82" s="35">
        <v>26375753.383888744</v>
      </c>
      <c r="E82" s="31" t="s">
        <v>40</v>
      </c>
      <c r="F82" s="32">
        <v>25157.944000000003</v>
      </c>
      <c r="G82" s="32">
        <v>18457.490121685616</v>
      </c>
    </row>
    <row r="83" spans="1:7" x14ac:dyDescent="0.3">
      <c r="A83" s="31" t="s">
        <v>41</v>
      </c>
      <c r="B83" s="35">
        <v>34244475.975999996</v>
      </c>
      <c r="C83" s="35">
        <v>25123955.957979731</v>
      </c>
      <c r="E83" s="31" t="s">
        <v>41</v>
      </c>
      <c r="F83" s="32">
        <v>23963.944000000003</v>
      </c>
      <c r="G83" s="32">
        <v>17581.494722169158</v>
      </c>
    </row>
    <row r="84" spans="1:7" x14ac:dyDescent="0.3">
      <c r="A84" s="30" t="s">
        <v>28</v>
      </c>
      <c r="B84" s="35">
        <v>424139535.12800002</v>
      </c>
      <c r="C84" s="35">
        <v>311176115.18021464</v>
      </c>
      <c r="E84" s="30" t="s">
        <v>28</v>
      </c>
      <c r="F84" s="32">
        <v>296808.63200000004</v>
      </c>
      <c r="G84" s="32">
        <v>217757.95324017821</v>
      </c>
    </row>
  </sheetData>
  <mergeCells count="1">
    <mergeCell ref="D37:E37"/>
  </mergeCell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C5FA-BF5E-40BD-8207-B9C8D68002E4}">
  <sheetPr>
    <tabColor theme="5"/>
  </sheetPr>
  <dimension ref="A1:E316"/>
  <sheetViews>
    <sheetView workbookViewId="0">
      <selection activeCell="E4" sqref="E4"/>
    </sheetView>
  </sheetViews>
  <sheetFormatPr defaultRowHeight="14.4" x14ac:dyDescent="0.3"/>
  <cols>
    <col min="1" max="1" width="18" customWidth="1"/>
    <col min="2" max="2" width="18.5546875" customWidth="1"/>
    <col min="5" max="5" width="12.5546875" bestFit="1" customWidth="1"/>
  </cols>
  <sheetData>
    <row r="1" spans="1:5" x14ac:dyDescent="0.3">
      <c r="D1" t="s">
        <v>49</v>
      </c>
      <c r="E1" s="39">
        <f>MAX(Table3[KWh Listrik Actual])</f>
        <v>5325</v>
      </c>
    </row>
    <row r="2" spans="1:5" x14ac:dyDescent="0.3">
      <c r="A2" t="s">
        <v>14</v>
      </c>
      <c r="B2" t="s">
        <v>16</v>
      </c>
      <c r="D2" t="s">
        <v>48</v>
      </c>
      <c r="E2" s="39">
        <f>MIN(Table3[KWh Listrik Actual])</f>
        <v>871.47199999999998</v>
      </c>
    </row>
    <row r="3" spans="1:5" x14ac:dyDescent="0.3">
      <c r="A3" s="39">
        <v>3320</v>
      </c>
      <c r="B3" s="35">
        <v>4744280</v>
      </c>
    </row>
    <row r="4" spans="1:5" x14ac:dyDescent="0.3">
      <c r="A4" s="39">
        <v>2180</v>
      </c>
      <c r="B4" s="35">
        <v>3115220</v>
      </c>
      <c r="D4" t="s">
        <v>49</v>
      </c>
      <c r="E4" s="35">
        <f>MAX(Table3[Biaya Actual Listrik])</f>
        <v>7609425</v>
      </c>
    </row>
    <row r="5" spans="1:5" x14ac:dyDescent="0.3">
      <c r="A5" s="39">
        <v>2631</v>
      </c>
      <c r="B5" s="35">
        <v>3759699</v>
      </c>
      <c r="D5" t="s">
        <v>48</v>
      </c>
      <c r="E5" s="35">
        <f>MIN(Table3[Biaya Actual Listrik])</f>
        <v>1245333.4879999999</v>
      </c>
    </row>
    <row r="6" spans="1:5" x14ac:dyDescent="0.3">
      <c r="A6" s="39">
        <v>1862</v>
      </c>
      <c r="B6" s="35">
        <v>2660798</v>
      </c>
    </row>
    <row r="7" spans="1:5" x14ac:dyDescent="0.3">
      <c r="A7" s="39">
        <v>3035</v>
      </c>
      <c r="B7" s="35">
        <v>4337015</v>
      </c>
    </row>
    <row r="8" spans="1:5" x14ac:dyDescent="0.3">
      <c r="A8" s="39">
        <v>2555</v>
      </c>
      <c r="B8" s="35">
        <v>3651095</v>
      </c>
    </row>
    <row r="9" spans="1:5" x14ac:dyDescent="0.3">
      <c r="A9" s="39">
        <v>2765</v>
      </c>
      <c r="B9" s="35">
        <v>3951185</v>
      </c>
    </row>
    <row r="10" spans="1:5" x14ac:dyDescent="0.3">
      <c r="A10" s="39">
        <v>4272</v>
      </c>
      <c r="B10" s="35">
        <v>6104688</v>
      </c>
    </row>
    <row r="11" spans="1:5" x14ac:dyDescent="0.3">
      <c r="A11" s="39">
        <v>3098</v>
      </c>
      <c r="B11" s="35">
        <v>4427042</v>
      </c>
    </row>
    <row r="12" spans="1:5" x14ac:dyDescent="0.3">
      <c r="A12" s="39">
        <v>4138</v>
      </c>
      <c r="B12" s="35">
        <v>5913202</v>
      </c>
    </row>
    <row r="13" spans="1:5" x14ac:dyDescent="0.3">
      <c r="A13" s="39">
        <v>2231</v>
      </c>
      <c r="B13" s="35">
        <v>3188099</v>
      </c>
    </row>
    <row r="14" spans="1:5" x14ac:dyDescent="0.3">
      <c r="A14" s="39">
        <v>2410</v>
      </c>
      <c r="B14" s="35">
        <v>3443890</v>
      </c>
    </row>
    <row r="15" spans="1:5" x14ac:dyDescent="0.3">
      <c r="A15" s="39">
        <v>871.47199999999998</v>
      </c>
      <c r="B15" s="35">
        <v>1245333.4879999999</v>
      </c>
    </row>
    <row r="16" spans="1:5" x14ac:dyDescent="0.3">
      <c r="A16" s="39">
        <v>3407</v>
      </c>
      <c r="B16" s="35">
        <v>4868603</v>
      </c>
    </row>
    <row r="17" spans="1:2" x14ac:dyDescent="0.3">
      <c r="A17" s="39">
        <v>2087</v>
      </c>
      <c r="B17" s="35">
        <v>2982323</v>
      </c>
    </row>
    <row r="18" spans="1:2" x14ac:dyDescent="0.3">
      <c r="A18" s="39">
        <v>2384</v>
      </c>
      <c r="B18" s="35">
        <v>3406736</v>
      </c>
    </row>
    <row r="19" spans="1:2" x14ac:dyDescent="0.3">
      <c r="A19" s="39">
        <v>1173</v>
      </c>
      <c r="B19" s="35">
        <v>1676217</v>
      </c>
    </row>
    <row r="20" spans="1:2" x14ac:dyDescent="0.3">
      <c r="A20" s="39">
        <v>2780</v>
      </c>
      <c r="B20" s="35">
        <v>3972620</v>
      </c>
    </row>
    <row r="21" spans="1:2" x14ac:dyDescent="0.3">
      <c r="A21" s="39">
        <v>2443</v>
      </c>
      <c r="B21" s="35">
        <v>3491047</v>
      </c>
    </row>
    <row r="22" spans="1:2" x14ac:dyDescent="0.3">
      <c r="A22" s="39">
        <v>2784</v>
      </c>
      <c r="B22" s="35">
        <v>3978336</v>
      </c>
    </row>
    <row r="23" spans="1:2" x14ac:dyDescent="0.3">
      <c r="A23" s="39">
        <v>3563</v>
      </c>
      <c r="B23" s="35">
        <v>5091527</v>
      </c>
    </row>
    <row r="24" spans="1:2" x14ac:dyDescent="0.3">
      <c r="A24" s="39">
        <v>2943</v>
      </c>
      <c r="B24" s="35">
        <v>4205547</v>
      </c>
    </row>
    <row r="25" spans="1:2" x14ac:dyDescent="0.3">
      <c r="A25" s="39">
        <v>3764</v>
      </c>
      <c r="B25" s="35">
        <v>5378756</v>
      </c>
    </row>
    <row r="26" spans="1:2" x14ac:dyDescent="0.3">
      <c r="A26" s="39">
        <v>2004</v>
      </c>
      <c r="B26" s="35">
        <v>2863716</v>
      </c>
    </row>
    <row r="27" spans="1:2" x14ac:dyDescent="0.3">
      <c r="A27" s="39">
        <v>2017</v>
      </c>
      <c r="B27" s="35">
        <v>2882293</v>
      </c>
    </row>
    <row r="28" spans="1:2" x14ac:dyDescent="0.3">
      <c r="A28" s="39">
        <v>871.47199999999998</v>
      </c>
      <c r="B28" s="35">
        <v>1245333.4879999999</v>
      </c>
    </row>
    <row r="29" spans="1:2" x14ac:dyDescent="0.3">
      <c r="A29" s="39">
        <v>2646</v>
      </c>
      <c r="B29" s="35">
        <v>3781134</v>
      </c>
    </row>
    <row r="30" spans="1:2" x14ac:dyDescent="0.3">
      <c r="A30" s="39">
        <v>1685</v>
      </c>
      <c r="B30" s="35">
        <v>2407865</v>
      </c>
    </row>
    <row r="31" spans="1:2" x14ac:dyDescent="0.3">
      <c r="A31" s="39">
        <v>2071</v>
      </c>
      <c r="B31" s="35">
        <v>2959459</v>
      </c>
    </row>
    <row r="32" spans="1:2" x14ac:dyDescent="0.3">
      <c r="A32" s="39">
        <v>871.47199999999998</v>
      </c>
      <c r="B32" s="35">
        <v>1245333.4879999999</v>
      </c>
    </row>
    <row r="33" spans="1:2" x14ac:dyDescent="0.3">
      <c r="A33" s="39">
        <v>2333</v>
      </c>
      <c r="B33" s="35">
        <v>3333857</v>
      </c>
    </row>
    <row r="34" spans="1:2" x14ac:dyDescent="0.3">
      <c r="A34" s="39">
        <v>2074</v>
      </c>
      <c r="B34" s="35">
        <v>2963746</v>
      </c>
    </row>
    <row r="35" spans="1:2" x14ac:dyDescent="0.3">
      <c r="A35" s="39">
        <v>3478</v>
      </c>
      <c r="B35" s="35">
        <v>4970062</v>
      </c>
    </row>
    <row r="36" spans="1:2" x14ac:dyDescent="0.3">
      <c r="A36" s="39">
        <v>3130</v>
      </c>
      <c r="B36" s="35">
        <v>4472770</v>
      </c>
    </row>
    <row r="37" spans="1:2" x14ac:dyDescent="0.3">
      <c r="A37" s="39">
        <v>2571</v>
      </c>
      <c r="B37" s="35">
        <v>3673959</v>
      </c>
    </row>
    <row r="38" spans="1:2" x14ac:dyDescent="0.3">
      <c r="A38" s="39">
        <v>3493</v>
      </c>
      <c r="B38" s="35">
        <v>4991497</v>
      </c>
    </row>
    <row r="39" spans="1:2" x14ac:dyDescent="0.3">
      <c r="A39" s="39">
        <v>1715</v>
      </c>
      <c r="B39" s="35">
        <v>2450735</v>
      </c>
    </row>
    <row r="40" spans="1:2" x14ac:dyDescent="0.3">
      <c r="A40" s="39">
        <v>1913</v>
      </c>
      <c r="B40" s="35">
        <v>2733677</v>
      </c>
    </row>
    <row r="41" spans="1:2" x14ac:dyDescent="0.3">
      <c r="A41" s="39">
        <v>871.47199999999998</v>
      </c>
      <c r="B41" s="35">
        <v>1245333.4879999999</v>
      </c>
    </row>
    <row r="42" spans="1:2" x14ac:dyDescent="0.3">
      <c r="A42" s="39">
        <v>1248</v>
      </c>
      <c r="B42" s="35">
        <v>1783392</v>
      </c>
    </row>
    <row r="43" spans="1:2" x14ac:dyDescent="0.3">
      <c r="A43" s="39">
        <v>1132</v>
      </c>
      <c r="B43" s="35">
        <v>1617628</v>
      </c>
    </row>
    <row r="44" spans="1:2" x14ac:dyDescent="0.3">
      <c r="A44" s="39">
        <v>1096</v>
      </c>
      <c r="B44" s="35">
        <v>1566184</v>
      </c>
    </row>
    <row r="45" spans="1:2" x14ac:dyDescent="0.3">
      <c r="A45" s="39">
        <v>871.47199999999998</v>
      </c>
      <c r="B45" s="35">
        <v>1245333.4879999999</v>
      </c>
    </row>
    <row r="46" spans="1:2" x14ac:dyDescent="0.3">
      <c r="A46" s="39">
        <v>1508</v>
      </c>
      <c r="B46" s="35">
        <v>2154932</v>
      </c>
    </row>
    <row r="47" spans="1:2" x14ac:dyDescent="0.3">
      <c r="A47" s="39">
        <v>1870</v>
      </c>
      <c r="B47" s="35">
        <v>2672230</v>
      </c>
    </row>
    <row r="48" spans="1:2" x14ac:dyDescent="0.3">
      <c r="A48" s="39">
        <v>1499</v>
      </c>
      <c r="B48" s="35">
        <v>2142071</v>
      </c>
    </row>
    <row r="49" spans="1:2" x14ac:dyDescent="0.3">
      <c r="A49" s="39">
        <v>2960</v>
      </c>
      <c r="B49" s="35">
        <v>4229840</v>
      </c>
    </row>
    <row r="50" spans="1:2" x14ac:dyDescent="0.3">
      <c r="A50" s="39">
        <v>1328</v>
      </c>
      <c r="B50" s="35">
        <v>1897712</v>
      </c>
    </row>
    <row r="51" spans="1:2" x14ac:dyDescent="0.3">
      <c r="A51" s="39">
        <v>4300</v>
      </c>
      <c r="B51" s="35">
        <v>6144700</v>
      </c>
    </row>
    <row r="52" spans="1:2" x14ac:dyDescent="0.3">
      <c r="A52" s="39">
        <v>1147</v>
      </c>
      <c r="B52" s="35">
        <v>1639063</v>
      </c>
    </row>
    <row r="53" spans="1:2" x14ac:dyDescent="0.3">
      <c r="A53" s="39">
        <v>911</v>
      </c>
      <c r="B53" s="35">
        <v>1301819</v>
      </c>
    </row>
    <row r="54" spans="1:2" x14ac:dyDescent="0.3">
      <c r="A54" s="39">
        <v>871.47199999999998</v>
      </c>
      <c r="B54" s="35">
        <v>1245333.4879999999</v>
      </c>
    </row>
    <row r="55" spans="1:2" x14ac:dyDescent="0.3">
      <c r="A55" s="39">
        <v>871.47199999999998</v>
      </c>
      <c r="B55" s="35">
        <v>1245333.4879999999</v>
      </c>
    </row>
    <row r="56" spans="1:2" x14ac:dyDescent="0.3">
      <c r="A56" s="39">
        <v>1061</v>
      </c>
      <c r="B56" s="35">
        <v>1516169</v>
      </c>
    </row>
    <row r="57" spans="1:2" x14ac:dyDescent="0.3">
      <c r="A57" s="39">
        <v>871.47199999999998</v>
      </c>
      <c r="B57" s="35">
        <v>1245333.4879999999</v>
      </c>
    </row>
    <row r="58" spans="1:2" x14ac:dyDescent="0.3">
      <c r="A58" s="39">
        <v>871.47199999999998</v>
      </c>
      <c r="B58" s="35">
        <v>1245333.4879999999</v>
      </c>
    </row>
    <row r="59" spans="1:2" x14ac:dyDescent="0.3">
      <c r="A59" s="39">
        <v>896</v>
      </c>
      <c r="B59" s="35">
        <v>1280384</v>
      </c>
    </row>
    <row r="60" spans="1:2" x14ac:dyDescent="0.3">
      <c r="A60" s="39">
        <v>1454</v>
      </c>
      <c r="B60" s="35">
        <v>2077766</v>
      </c>
    </row>
    <row r="61" spans="1:2" x14ac:dyDescent="0.3">
      <c r="A61" s="39">
        <v>1012</v>
      </c>
      <c r="B61" s="35">
        <v>1446148</v>
      </c>
    </row>
    <row r="62" spans="1:2" x14ac:dyDescent="0.3">
      <c r="A62" s="39">
        <v>2225</v>
      </c>
      <c r="B62" s="35">
        <v>3179525</v>
      </c>
    </row>
    <row r="63" spans="1:2" x14ac:dyDescent="0.3">
      <c r="A63" s="39">
        <v>871.47199999999998</v>
      </c>
      <c r="B63" s="35">
        <v>1245333.4879999999</v>
      </c>
    </row>
    <row r="64" spans="1:2" x14ac:dyDescent="0.3">
      <c r="A64" s="39">
        <v>3846</v>
      </c>
      <c r="B64" s="35">
        <v>5495934</v>
      </c>
    </row>
    <row r="65" spans="1:2" x14ac:dyDescent="0.3">
      <c r="A65" s="39">
        <v>871.47199999999998</v>
      </c>
      <c r="B65" s="35">
        <v>1245333.4879999999</v>
      </c>
    </row>
    <row r="66" spans="1:2" x14ac:dyDescent="0.3">
      <c r="A66" s="39">
        <v>871.47199999999998</v>
      </c>
      <c r="B66" s="35">
        <v>1245333.4879999999</v>
      </c>
    </row>
    <row r="67" spans="1:2" x14ac:dyDescent="0.3">
      <c r="A67" s="39">
        <v>871.47199999999998</v>
      </c>
      <c r="B67" s="35">
        <v>1245333.4879999999</v>
      </c>
    </row>
    <row r="68" spans="1:2" x14ac:dyDescent="0.3">
      <c r="A68" s="39">
        <v>1009</v>
      </c>
      <c r="B68" s="35">
        <v>1441861</v>
      </c>
    </row>
    <row r="69" spans="1:2" x14ac:dyDescent="0.3">
      <c r="A69" s="39">
        <v>1527</v>
      </c>
      <c r="B69" s="35">
        <v>2182083</v>
      </c>
    </row>
    <row r="70" spans="1:2" x14ac:dyDescent="0.3">
      <c r="A70" s="39">
        <v>1009</v>
      </c>
      <c r="B70" s="35">
        <v>1441861</v>
      </c>
    </row>
    <row r="71" spans="1:2" x14ac:dyDescent="0.3">
      <c r="A71" s="39">
        <v>871.47199999999998</v>
      </c>
      <c r="B71" s="35">
        <v>1245333.4879999999</v>
      </c>
    </row>
    <row r="72" spans="1:2" x14ac:dyDescent="0.3">
      <c r="A72" s="39">
        <v>1554</v>
      </c>
      <c r="B72" s="35">
        <v>2220666</v>
      </c>
    </row>
    <row r="73" spans="1:2" x14ac:dyDescent="0.3">
      <c r="A73" s="39">
        <v>1688</v>
      </c>
      <c r="B73" s="35">
        <v>2412152</v>
      </c>
    </row>
    <row r="74" spans="1:2" x14ac:dyDescent="0.3">
      <c r="A74" s="39">
        <v>2094</v>
      </c>
      <c r="B74" s="35">
        <v>2992326</v>
      </c>
    </row>
    <row r="75" spans="1:2" x14ac:dyDescent="0.3">
      <c r="A75" s="39">
        <v>3015</v>
      </c>
      <c r="B75" s="35">
        <v>4308435</v>
      </c>
    </row>
    <row r="76" spans="1:2" x14ac:dyDescent="0.3">
      <c r="A76" s="39">
        <v>890</v>
      </c>
      <c r="B76" s="35">
        <v>1271810</v>
      </c>
    </row>
    <row r="77" spans="1:2" x14ac:dyDescent="0.3">
      <c r="A77" s="39">
        <v>3931</v>
      </c>
      <c r="B77" s="35">
        <v>5617399</v>
      </c>
    </row>
    <row r="78" spans="1:2" x14ac:dyDescent="0.3">
      <c r="A78" s="39">
        <v>973</v>
      </c>
      <c r="B78" s="35">
        <v>1390417</v>
      </c>
    </row>
    <row r="79" spans="1:2" x14ac:dyDescent="0.3">
      <c r="A79" s="39">
        <v>1749</v>
      </c>
      <c r="B79" s="35">
        <v>2499321</v>
      </c>
    </row>
    <row r="80" spans="1:2" x14ac:dyDescent="0.3">
      <c r="A80" s="39">
        <v>871.47199999999998</v>
      </c>
      <c r="B80" s="35">
        <v>1245333.4879999999</v>
      </c>
    </row>
    <row r="81" spans="1:2" x14ac:dyDescent="0.3">
      <c r="A81" s="39">
        <v>1982</v>
      </c>
      <c r="B81" s="35">
        <v>2832278</v>
      </c>
    </row>
    <row r="82" spans="1:2" x14ac:dyDescent="0.3">
      <c r="A82" s="39">
        <v>1820</v>
      </c>
      <c r="B82" s="35">
        <v>2600780</v>
      </c>
    </row>
    <row r="83" spans="1:2" x14ac:dyDescent="0.3">
      <c r="A83" s="39">
        <v>1400</v>
      </c>
      <c r="B83" s="35">
        <v>2000600</v>
      </c>
    </row>
    <row r="84" spans="1:2" x14ac:dyDescent="0.3">
      <c r="A84" s="39">
        <v>871.47199999999998</v>
      </c>
      <c r="B84" s="35">
        <v>1245333.4879999999</v>
      </c>
    </row>
    <row r="85" spans="1:2" x14ac:dyDescent="0.3">
      <c r="A85" s="39">
        <v>1671</v>
      </c>
      <c r="B85" s="35">
        <v>2387859</v>
      </c>
    </row>
    <row r="86" spans="1:2" x14ac:dyDescent="0.3">
      <c r="A86" s="39">
        <v>1915</v>
      </c>
      <c r="B86" s="35">
        <v>2736535</v>
      </c>
    </row>
    <row r="87" spans="1:2" x14ac:dyDescent="0.3">
      <c r="A87" s="39">
        <v>3267</v>
      </c>
      <c r="B87" s="35">
        <v>4668543</v>
      </c>
    </row>
    <row r="88" spans="1:2" x14ac:dyDescent="0.3">
      <c r="A88" s="39">
        <v>2972</v>
      </c>
      <c r="B88" s="35">
        <v>4246988</v>
      </c>
    </row>
    <row r="89" spans="1:2" x14ac:dyDescent="0.3">
      <c r="A89" s="39">
        <v>1837</v>
      </c>
      <c r="B89" s="35">
        <v>2625073</v>
      </c>
    </row>
    <row r="90" spans="1:2" x14ac:dyDescent="0.3">
      <c r="A90" s="39">
        <v>4204</v>
      </c>
      <c r="B90" s="35">
        <v>6007516</v>
      </c>
    </row>
    <row r="91" spans="1:2" x14ac:dyDescent="0.3">
      <c r="A91" s="39">
        <v>953</v>
      </c>
      <c r="B91" s="35">
        <v>1361837</v>
      </c>
    </row>
    <row r="92" spans="1:2" x14ac:dyDescent="0.3">
      <c r="A92" s="39">
        <v>1451</v>
      </c>
      <c r="B92" s="35">
        <v>2073479</v>
      </c>
    </row>
    <row r="93" spans="1:2" x14ac:dyDescent="0.3">
      <c r="A93" s="39">
        <v>871.47199999999998</v>
      </c>
      <c r="B93" s="35">
        <v>1245333.4879999999</v>
      </c>
    </row>
    <row r="94" spans="1:2" x14ac:dyDescent="0.3">
      <c r="A94" s="39">
        <v>1132</v>
      </c>
      <c r="B94" s="35">
        <v>1617628</v>
      </c>
    </row>
    <row r="95" spans="1:2" x14ac:dyDescent="0.3">
      <c r="A95" s="39">
        <v>1349</v>
      </c>
      <c r="B95" s="35">
        <v>1927721</v>
      </c>
    </row>
    <row r="96" spans="1:2" x14ac:dyDescent="0.3">
      <c r="A96" s="39">
        <v>1588</v>
      </c>
      <c r="B96" s="35">
        <v>2269252</v>
      </c>
    </row>
    <row r="97" spans="1:2" x14ac:dyDescent="0.3">
      <c r="A97" s="39">
        <v>2944</v>
      </c>
      <c r="B97" s="35">
        <v>4206976</v>
      </c>
    </row>
    <row r="98" spans="1:2" x14ac:dyDescent="0.3">
      <c r="A98" s="39">
        <v>1169</v>
      </c>
      <c r="B98" s="35">
        <v>1670501</v>
      </c>
    </row>
    <row r="99" spans="1:2" x14ac:dyDescent="0.3">
      <c r="A99" s="39">
        <v>871.47199999999998</v>
      </c>
      <c r="B99" s="35">
        <v>1245333.4879999999</v>
      </c>
    </row>
    <row r="100" spans="1:2" x14ac:dyDescent="0.3">
      <c r="A100" s="39">
        <v>1282</v>
      </c>
      <c r="B100" s="35">
        <v>1831978</v>
      </c>
    </row>
    <row r="101" spans="1:2" x14ac:dyDescent="0.3">
      <c r="A101" s="39">
        <v>871.47199999999998</v>
      </c>
      <c r="B101" s="35">
        <v>1245333.4879999999</v>
      </c>
    </row>
    <row r="102" spans="1:2" x14ac:dyDescent="0.3">
      <c r="A102" s="39">
        <v>1466</v>
      </c>
      <c r="B102" s="35">
        <v>2094914</v>
      </c>
    </row>
    <row r="103" spans="1:2" x14ac:dyDescent="0.3">
      <c r="A103" s="39">
        <v>2259</v>
      </c>
      <c r="B103" s="35">
        <v>3228111</v>
      </c>
    </row>
    <row r="104" spans="1:2" x14ac:dyDescent="0.3">
      <c r="A104" s="39">
        <v>4143</v>
      </c>
      <c r="B104" s="35">
        <v>5920347</v>
      </c>
    </row>
    <row r="105" spans="1:2" x14ac:dyDescent="0.3">
      <c r="A105" s="39">
        <v>1324</v>
      </c>
      <c r="B105" s="35">
        <v>1891996</v>
      </c>
    </row>
    <row r="106" spans="1:2" x14ac:dyDescent="0.3">
      <c r="A106" s="39">
        <v>871.47199999999998</v>
      </c>
      <c r="B106" s="35">
        <v>1245333.4879999999</v>
      </c>
    </row>
    <row r="107" spans="1:2" x14ac:dyDescent="0.3">
      <c r="A107" s="39">
        <v>871.47199999999998</v>
      </c>
      <c r="B107" s="35">
        <v>1245333.4879999999</v>
      </c>
    </row>
    <row r="108" spans="1:2" x14ac:dyDescent="0.3">
      <c r="A108" s="39">
        <v>1644</v>
      </c>
      <c r="B108" s="35">
        <v>2349276</v>
      </c>
    </row>
    <row r="109" spans="1:2" x14ac:dyDescent="0.3">
      <c r="A109" s="39">
        <v>1704</v>
      </c>
      <c r="B109" s="35">
        <v>2435016</v>
      </c>
    </row>
    <row r="110" spans="1:2" x14ac:dyDescent="0.3">
      <c r="A110" s="39">
        <v>3474</v>
      </c>
      <c r="B110" s="35">
        <v>4964346</v>
      </c>
    </row>
    <row r="111" spans="1:2" x14ac:dyDescent="0.3">
      <c r="A111" s="39">
        <v>1445</v>
      </c>
      <c r="B111" s="35">
        <v>2064905</v>
      </c>
    </row>
    <row r="112" spans="1:2" x14ac:dyDescent="0.3">
      <c r="A112" s="39">
        <v>871.47199999999998</v>
      </c>
      <c r="B112" s="35">
        <v>1245333.4879999999</v>
      </c>
    </row>
    <row r="113" spans="1:2" x14ac:dyDescent="0.3">
      <c r="A113" s="39">
        <v>1303</v>
      </c>
      <c r="B113" s="35">
        <v>1861987</v>
      </c>
    </row>
    <row r="114" spans="1:2" x14ac:dyDescent="0.3">
      <c r="A114" s="39">
        <v>901</v>
      </c>
      <c r="B114" s="35">
        <v>1287529</v>
      </c>
    </row>
    <row r="115" spans="1:2" x14ac:dyDescent="0.3">
      <c r="A115" s="39">
        <v>1437</v>
      </c>
      <c r="B115" s="35">
        <v>2053473</v>
      </c>
    </row>
    <row r="116" spans="1:2" x14ac:dyDescent="0.3">
      <c r="A116" s="39">
        <v>2554</v>
      </c>
      <c r="B116" s="35">
        <v>3649666</v>
      </c>
    </row>
    <row r="117" spans="1:2" x14ac:dyDescent="0.3">
      <c r="A117" s="39">
        <v>4185</v>
      </c>
      <c r="B117" s="35">
        <v>5980365</v>
      </c>
    </row>
    <row r="118" spans="1:2" x14ac:dyDescent="0.3">
      <c r="A118" s="39">
        <v>1492</v>
      </c>
      <c r="B118" s="35">
        <v>2132068</v>
      </c>
    </row>
    <row r="119" spans="1:2" x14ac:dyDescent="0.3">
      <c r="A119" s="39">
        <v>871.47199999999998</v>
      </c>
      <c r="B119" s="35">
        <v>1245333.4879999999</v>
      </c>
    </row>
    <row r="120" spans="1:2" x14ac:dyDescent="0.3">
      <c r="A120" s="39">
        <v>871.47199999999998</v>
      </c>
      <c r="B120" s="35">
        <v>1245333.4879999999</v>
      </c>
    </row>
    <row r="121" spans="1:2" x14ac:dyDescent="0.3">
      <c r="A121" s="39">
        <v>1365</v>
      </c>
      <c r="B121" s="35">
        <v>1950585</v>
      </c>
    </row>
    <row r="122" spans="1:2" x14ac:dyDescent="0.3">
      <c r="A122" s="39">
        <v>1888</v>
      </c>
      <c r="B122" s="35">
        <v>2697952</v>
      </c>
    </row>
    <row r="123" spans="1:2" x14ac:dyDescent="0.3">
      <c r="A123" s="39">
        <v>4494</v>
      </c>
      <c r="B123" s="35">
        <v>6421926</v>
      </c>
    </row>
    <row r="124" spans="1:2" x14ac:dyDescent="0.3">
      <c r="A124" s="39">
        <v>1436</v>
      </c>
      <c r="B124" s="35">
        <v>2052044</v>
      </c>
    </row>
    <row r="125" spans="1:2" x14ac:dyDescent="0.3">
      <c r="A125" s="39">
        <v>871.47199999999998</v>
      </c>
      <c r="B125" s="35">
        <v>1245333.4879999999</v>
      </c>
    </row>
    <row r="126" spans="1:2" x14ac:dyDescent="0.3">
      <c r="A126" s="39">
        <v>1071</v>
      </c>
      <c r="B126" s="35">
        <v>1530459</v>
      </c>
    </row>
    <row r="127" spans="1:2" x14ac:dyDescent="0.3">
      <c r="A127" s="39">
        <v>871.47199999999998</v>
      </c>
      <c r="B127" s="35">
        <v>1245333.4879999999</v>
      </c>
    </row>
    <row r="128" spans="1:2" x14ac:dyDescent="0.3">
      <c r="A128" s="39">
        <v>1442</v>
      </c>
      <c r="B128" s="35">
        <v>2060618</v>
      </c>
    </row>
    <row r="129" spans="1:2" x14ac:dyDescent="0.3">
      <c r="A129" s="39">
        <v>2547</v>
      </c>
      <c r="B129" s="35">
        <v>3639663</v>
      </c>
    </row>
    <row r="130" spans="1:2" x14ac:dyDescent="0.3">
      <c r="A130" s="39">
        <v>4265</v>
      </c>
      <c r="B130" s="35">
        <v>6094685</v>
      </c>
    </row>
    <row r="131" spans="1:2" x14ac:dyDescent="0.3">
      <c r="A131" s="39">
        <v>1495</v>
      </c>
      <c r="B131" s="35">
        <v>2136355</v>
      </c>
    </row>
    <row r="132" spans="1:2" x14ac:dyDescent="0.3">
      <c r="A132" s="39">
        <v>871.47199999999998</v>
      </c>
      <c r="B132" s="35">
        <v>1245333.4879999999</v>
      </c>
    </row>
    <row r="133" spans="1:2" x14ac:dyDescent="0.3">
      <c r="A133" s="39">
        <v>871.47199999999998</v>
      </c>
      <c r="B133" s="35">
        <v>1245333.4879999999</v>
      </c>
    </row>
    <row r="134" spans="1:2" x14ac:dyDescent="0.3">
      <c r="A134" s="39">
        <v>1409</v>
      </c>
      <c r="B134" s="35">
        <v>2013461</v>
      </c>
    </row>
    <row r="135" spans="1:2" x14ac:dyDescent="0.3">
      <c r="A135" s="39">
        <v>2119</v>
      </c>
      <c r="B135" s="35">
        <v>3028051</v>
      </c>
    </row>
    <row r="136" spans="1:2" x14ac:dyDescent="0.3">
      <c r="A136" s="39">
        <v>4607</v>
      </c>
      <c r="B136" s="35">
        <v>6583403</v>
      </c>
    </row>
    <row r="137" spans="1:2" x14ac:dyDescent="0.3">
      <c r="A137" s="39">
        <v>1871</v>
      </c>
      <c r="B137" s="35">
        <v>2673659</v>
      </c>
    </row>
    <row r="138" spans="1:2" x14ac:dyDescent="0.3">
      <c r="A138" s="39">
        <v>1017</v>
      </c>
      <c r="B138" s="35">
        <v>1453293</v>
      </c>
    </row>
    <row r="139" spans="1:2" x14ac:dyDescent="0.3">
      <c r="A139" s="39">
        <v>1492</v>
      </c>
      <c r="B139" s="35">
        <v>2132068</v>
      </c>
    </row>
    <row r="140" spans="1:2" x14ac:dyDescent="0.3">
      <c r="A140" s="39">
        <v>1284</v>
      </c>
      <c r="B140" s="35">
        <v>1834836</v>
      </c>
    </row>
    <row r="141" spans="1:2" x14ac:dyDescent="0.3">
      <c r="A141" s="39">
        <v>1439</v>
      </c>
      <c r="B141" s="35">
        <v>2056331</v>
      </c>
    </row>
    <row r="142" spans="1:2" x14ac:dyDescent="0.3">
      <c r="A142" s="39">
        <v>2528</v>
      </c>
      <c r="B142" s="35">
        <v>3612512</v>
      </c>
    </row>
    <row r="143" spans="1:2" x14ac:dyDescent="0.3">
      <c r="A143" s="39">
        <v>4132</v>
      </c>
      <c r="B143" s="35">
        <v>5904628</v>
      </c>
    </row>
    <row r="144" spans="1:2" x14ac:dyDescent="0.3">
      <c r="A144" s="39">
        <v>1517</v>
      </c>
      <c r="B144" s="35">
        <v>2167793</v>
      </c>
    </row>
    <row r="145" spans="1:2" x14ac:dyDescent="0.3">
      <c r="A145" s="39">
        <v>871.47199999999998</v>
      </c>
      <c r="B145" s="35">
        <v>1245333.4879999999</v>
      </c>
    </row>
    <row r="146" spans="1:2" x14ac:dyDescent="0.3">
      <c r="A146" s="39">
        <v>871.47199999999998</v>
      </c>
      <c r="B146" s="35">
        <v>1245333.4879999999</v>
      </c>
    </row>
    <row r="147" spans="1:2" x14ac:dyDescent="0.3">
      <c r="A147" s="39">
        <v>1061</v>
      </c>
      <c r="B147" s="35">
        <v>1516169</v>
      </c>
    </row>
    <row r="148" spans="1:2" x14ac:dyDescent="0.3">
      <c r="A148" s="39">
        <v>1975</v>
      </c>
      <c r="B148" s="35">
        <v>2822275</v>
      </c>
    </row>
    <row r="149" spans="1:2" x14ac:dyDescent="0.3">
      <c r="A149" s="39">
        <v>4348</v>
      </c>
      <c r="B149" s="35">
        <v>6213292</v>
      </c>
    </row>
    <row r="150" spans="1:2" x14ac:dyDescent="0.3">
      <c r="A150" s="39">
        <v>1434</v>
      </c>
      <c r="B150" s="35">
        <v>2049186</v>
      </c>
    </row>
    <row r="151" spans="1:2" x14ac:dyDescent="0.3">
      <c r="A151" s="39">
        <v>1171</v>
      </c>
      <c r="B151" s="35">
        <v>1673359</v>
      </c>
    </row>
    <row r="152" spans="1:2" x14ac:dyDescent="0.3">
      <c r="A152" s="39">
        <v>1426</v>
      </c>
      <c r="B152" s="35">
        <v>2037754</v>
      </c>
    </row>
    <row r="153" spans="1:2" x14ac:dyDescent="0.3">
      <c r="A153" s="39">
        <v>1125</v>
      </c>
      <c r="B153" s="35">
        <v>1607625</v>
      </c>
    </row>
    <row r="154" spans="1:2" x14ac:dyDescent="0.3">
      <c r="A154" s="39">
        <v>1164</v>
      </c>
      <c r="B154" s="35">
        <v>1663356</v>
      </c>
    </row>
    <row r="155" spans="1:2" x14ac:dyDescent="0.3">
      <c r="A155" s="39">
        <v>2780</v>
      </c>
      <c r="B155" s="35">
        <v>3972620</v>
      </c>
    </row>
    <row r="156" spans="1:2" x14ac:dyDescent="0.3">
      <c r="A156" s="39">
        <v>4179</v>
      </c>
      <c r="B156" s="35">
        <v>5971791</v>
      </c>
    </row>
    <row r="157" spans="1:2" x14ac:dyDescent="0.3">
      <c r="A157" s="39">
        <v>1558</v>
      </c>
      <c r="B157" s="35">
        <v>2226382</v>
      </c>
    </row>
    <row r="158" spans="1:2" x14ac:dyDescent="0.3">
      <c r="A158" s="39">
        <v>871.47199999999998</v>
      </c>
      <c r="B158" s="35">
        <v>1245333.4879999999</v>
      </c>
    </row>
    <row r="159" spans="1:2" x14ac:dyDescent="0.3">
      <c r="A159" s="39">
        <v>871.47199999999998</v>
      </c>
      <c r="B159" s="35">
        <v>1245333.4879999999</v>
      </c>
    </row>
    <row r="160" spans="1:2" x14ac:dyDescent="0.3">
      <c r="A160" s="39">
        <v>926</v>
      </c>
      <c r="B160" s="35">
        <v>1323254</v>
      </c>
    </row>
    <row r="161" spans="1:2" x14ac:dyDescent="0.3">
      <c r="A161" s="39">
        <v>1502</v>
      </c>
      <c r="B161" s="35">
        <v>2146358</v>
      </c>
    </row>
    <row r="162" spans="1:2" x14ac:dyDescent="0.3">
      <c r="A162" s="39">
        <v>3073</v>
      </c>
      <c r="B162" s="35">
        <v>4391317</v>
      </c>
    </row>
    <row r="163" spans="1:2" x14ac:dyDescent="0.3">
      <c r="A163" s="39">
        <v>1326</v>
      </c>
      <c r="B163" s="35">
        <v>1894854</v>
      </c>
    </row>
    <row r="164" spans="1:2" x14ac:dyDescent="0.3">
      <c r="A164" s="39">
        <v>871.47199999999998</v>
      </c>
      <c r="B164" s="35">
        <v>1245333.4879999999</v>
      </c>
    </row>
    <row r="165" spans="1:2" x14ac:dyDescent="0.3">
      <c r="A165" s="39">
        <v>1217</v>
      </c>
      <c r="B165" s="35">
        <v>1739093</v>
      </c>
    </row>
    <row r="166" spans="1:2" x14ac:dyDescent="0.3">
      <c r="A166" s="39">
        <v>1043</v>
      </c>
      <c r="B166" s="35">
        <v>1490447</v>
      </c>
    </row>
    <row r="167" spans="1:2" x14ac:dyDescent="0.3">
      <c r="A167" s="39">
        <v>1203</v>
      </c>
      <c r="B167" s="35">
        <v>1719087</v>
      </c>
    </row>
    <row r="168" spans="1:2" x14ac:dyDescent="0.3">
      <c r="A168" s="39">
        <v>2618</v>
      </c>
      <c r="B168" s="35">
        <v>3741122</v>
      </c>
    </row>
    <row r="169" spans="1:2" x14ac:dyDescent="0.3">
      <c r="A169" s="39">
        <v>3884</v>
      </c>
      <c r="B169" s="35">
        <v>5550236</v>
      </c>
    </row>
    <row r="170" spans="1:2" x14ac:dyDescent="0.3">
      <c r="A170" s="39">
        <v>1250</v>
      </c>
      <c r="B170" s="35">
        <v>1786250</v>
      </c>
    </row>
    <row r="171" spans="1:2" x14ac:dyDescent="0.3">
      <c r="A171" s="39">
        <v>871.47199999999998</v>
      </c>
      <c r="B171" s="35">
        <v>1245333.4879999999</v>
      </c>
    </row>
    <row r="172" spans="1:2" x14ac:dyDescent="0.3">
      <c r="A172" s="39">
        <v>871.47199999999998</v>
      </c>
      <c r="B172" s="35">
        <v>1245333.4879999999</v>
      </c>
    </row>
    <row r="173" spans="1:2" x14ac:dyDescent="0.3">
      <c r="A173" s="39">
        <v>1094</v>
      </c>
      <c r="B173" s="35">
        <v>1563326</v>
      </c>
    </row>
    <row r="174" spans="1:2" x14ac:dyDescent="0.3">
      <c r="A174" s="39">
        <v>1426</v>
      </c>
      <c r="B174" s="35">
        <v>2037754</v>
      </c>
    </row>
    <row r="175" spans="1:2" x14ac:dyDescent="0.3">
      <c r="A175" s="39">
        <v>3088</v>
      </c>
      <c r="B175" s="35">
        <v>4412752</v>
      </c>
    </row>
    <row r="176" spans="1:2" x14ac:dyDescent="0.3">
      <c r="A176" s="39">
        <v>1242</v>
      </c>
      <c r="B176" s="35">
        <v>1774818</v>
      </c>
    </row>
    <row r="177" spans="1:2" x14ac:dyDescent="0.3">
      <c r="A177" s="39">
        <v>871.47199999999998</v>
      </c>
      <c r="B177" s="35">
        <v>1245333.4879999999</v>
      </c>
    </row>
    <row r="178" spans="1:2" x14ac:dyDescent="0.3">
      <c r="A178" s="39">
        <v>1288</v>
      </c>
      <c r="B178" s="35">
        <v>1840552</v>
      </c>
    </row>
    <row r="179" spans="1:2" x14ac:dyDescent="0.3">
      <c r="A179" s="39">
        <v>871.47199999999998</v>
      </c>
      <c r="B179" s="35">
        <v>1245333.4879999999</v>
      </c>
    </row>
    <row r="180" spans="1:2" x14ac:dyDescent="0.3">
      <c r="A180" s="39">
        <v>1125</v>
      </c>
      <c r="B180" s="35">
        <v>1607625</v>
      </c>
    </row>
    <row r="181" spans="1:2" x14ac:dyDescent="0.3">
      <c r="A181" s="39">
        <v>2712</v>
      </c>
      <c r="B181" s="35">
        <v>3875448</v>
      </c>
    </row>
    <row r="182" spans="1:2" x14ac:dyDescent="0.3">
      <c r="A182" s="39">
        <v>3784</v>
      </c>
      <c r="B182" s="35">
        <v>5407336</v>
      </c>
    </row>
    <row r="183" spans="1:2" x14ac:dyDescent="0.3">
      <c r="A183" s="39">
        <v>1032</v>
      </c>
      <c r="B183" s="35">
        <v>1474728</v>
      </c>
    </row>
    <row r="184" spans="1:2" x14ac:dyDescent="0.3">
      <c r="A184" s="39">
        <v>871.47199999999998</v>
      </c>
      <c r="B184" s="35">
        <v>1245333.4879999999</v>
      </c>
    </row>
    <row r="185" spans="1:2" x14ac:dyDescent="0.3">
      <c r="A185" s="39">
        <v>1123</v>
      </c>
      <c r="B185" s="35">
        <v>1604767</v>
      </c>
    </row>
    <row r="186" spans="1:2" x14ac:dyDescent="0.3">
      <c r="A186" s="39">
        <v>1185</v>
      </c>
      <c r="B186" s="35">
        <v>1693365</v>
      </c>
    </row>
    <row r="187" spans="1:2" x14ac:dyDescent="0.3">
      <c r="A187" s="39">
        <v>1620</v>
      </c>
      <c r="B187" s="35">
        <v>2314980</v>
      </c>
    </row>
    <row r="188" spans="1:2" x14ac:dyDescent="0.3">
      <c r="A188" s="39">
        <v>3824</v>
      </c>
      <c r="B188" s="35">
        <v>5464496</v>
      </c>
    </row>
    <row r="189" spans="1:2" x14ac:dyDescent="0.3">
      <c r="A189" s="39">
        <v>1596</v>
      </c>
      <c r="B189" s="35">
        <v>2280684</v>
      </c>
    </row>
    <row r="190" spans="1:2" x14ac:dyDescent="0.3">
      <c r="A190" s="39">
        <v>871.47199999999998</v>
      </c>
      <c r="B190" s="35">
        <v>1245333.4879999999</v>
      </c>
    </row>
    <row r="191" spans="1:2" x14ac:dyDescent="0.3">
      <c r="A191" s="39">
        <v>1433</v>
      </c>
      <c r="B191" s="35">
        <v>2047757</v>
      </c>
    </row>
    <row r="192" spans="1:2" x14ac:dyDescent="0.3">
      <c r="A192" s="39">
        <v>1049</v>
      </c>
      <c r="B192" s="35">
        <v>1499021</v>
      </c>
    </row>
    <row r="193" spans="1:2" x14ac:dyDescent="0.3">
      <c r="A193" s="39">
        <v>1369</v>
      </c>
      <c r="B193" s="35">
        <v>1956301</v>
      </c>
    </row>
    <row r="194" spans="1:2" x14ac:dyDescent="0.3">
      <c r="A194" s="39">
        <v>2938</v>
      </c>
      <c r="B194" s="35">
        <v>4198402</v>
      </c>
    </row>
    <row r="195" spans="1:2" x14ac:dyDescent="0.3">
      <c r="A195" s="39">
        <v>4054</v>
      </c>
      <c r="B195" s="35">
        <v>5793166</v>
      </c>
    </row>
    <row r="196" spans="1:2" x14ac:dyDescent="0.3">
      <c r="A196" s="39">
        <v>1192</v>
      </c>
      <c r="B196" s="35">
        <v>1703368</v>
      </c>
    </row>
    <row r="197" spans="1:2" x14ac:dyDescent="0.3">
      <c r="A197" s="39">
        <v>871.47199999999998</v>
      </c>
      <c r="B197" s="35">
        <v>1245333.4879999999</v>
      </c>
    </row>
    <row r="198" spans="1:2" x14ac:dyDescent="0.3">
      <c r="A198" s="39">
        <v>1269</v>
      </c>
      <c r="B198" s="35">
        <v>1813401</v>
      </c>
    </row>
    <row r="199" spans="1:2" x14ac:dyDescent="0.3">
      <c r="A199" s="39">
        <v>1091</v>
      </c>
      <c r="B199" s="35">
        <v>1559039</v>
      </c>
    </row>
    <row r="200" spans="1:2" x14ac:dyDescent="0.3">
      <c r="A200" s="39">
        <v>1865</v>
      </c>
      <c r="B200" s="35">
        <v>2665085</v>
      </c>
    </row>
    <row r="201" spans="1:2" x14ac:dyDescent="0.3">
      <c r="A201" s="39">
        <v>4360</v>
      </c>
      <c r="B201" s="35">
        <v>6230440</v>
      </c>
    </row>
    <row r="202" spans="1:2" x14ac:dyDescent="0.3">
      <c r="A202" s="39">
        <v>1513</v>
      </c>
      <c r="B202" s="35">
        <v>2162077</v>
      </c>
    </row>
    <row r="203" spans="1:2" x14ac:dyDescent="0.3">
      <c r="A203" s="39">
        <v>1130</v>
      </c>
      <c r="B203" s="35">
        <v>1614770</v>
      </c>
    </row>
    <row r="204" spans="1:2" x14ac:dyDescent="0.3">
      <c r="A204" s="39">
        <v>1296</v>
      </c>
      <c r="B204" s="35">
        <v>1851984</v>
      </c>
    </row>
    <row r="205" spans="1:2" x14ac:dyDescent="0.3">
      <c r="A205" s="39">
        <v>1159</v>
      </c>
      <c r="B205" s="35">
        <v>1656211</v>
      </c>
    </row>
    <row r="206" spans="1:2" x14ac:dyDescent="0.3">
      <c r="A206" s="39">
        <v>1427</v>
      </c>
      <c r="B206" s="35">
        <v>2039183</v>
      </c>
    </row>
    <row r="207" spans="1:2" x14ac:dyDescent="0.3">
      <c r="A207" s="39">
        <v>2058</v>
      </c>
      <c r="B207" s="35">
        <v>2940882</v>
      </c>
    </row>
    <row r="208" spans="1:2" x14ac:dyDescent="0.3">
      <c r="A208" s="39">
        <v>4253</v>
      </c>
      <c r="B208" s="35">
        <v>6077537</v>
      </c>
    </row>
    <row r="209" spans="1:2" x14ac:dyDescent="0.3">
      <c r="A209" s="39">
        <v>992</v>
      </c>
      <c r="B209" s="35">
        <v>1417568</v>
      </c>
    </row>
    <row r="210" spans="1:2" x14ac:dyDescent="0.3">
      <c r="A210" s="39">
        <v>871.47199999999998</v>
      </c>
      <c r="B210" s="35">
        <v>1245333.4879999999</v>
      </c>
    </row>
    <row r="211" spans="1:2" x14ac:dyDescent="0.3">
      <c r="A211" s="39">
        <v>1313</v>
      </c>
      <c r="B211" s="35">
        <v>1876277</v>
      </c>
    </row>
    <row r="212" spans="1:2" x14ac:dyDescent="0.3">
      <c r="A212" s="39">
        <v>1033</v>
      </c>
      <c r="B212" s="35">
        <v>1476157</v>
      </c>
    </row>
    <row r="213" spans="1:2" x14ac:dyDescent="0.3">
      <c r="A213" s="39">
        <v>2015</v>
      </c>
      <c r="B213" s="35">
        <v>2879435</v>
      </c>
    </row>
    <row r="214" spans="1:2" x14ac:dyDescent="0.3">
      <c r="A214" s="39">
        <v>4566</v>
      </c>
      <c r="B214" s="35">
        <v>6524814</v>
      </c>
    </row>
    <row r="215" spans="1:2" x14ac:dyDescent="0.3">
      <c r="A215" s="39">
        <v>1518</v>
      </c>
      <c r="B215" s="35">
        <v>2169222</v>
      </c>
    </row>
    <row r="216" spans="1:2" x14ac:dyDescent="0.3">
      <c r="A216" s="39">
        <v>1077</v>
      </c>
      <c r="B216" s="35">
        <v>1539033</v>
      </c>
    </row>
    <row r="217" spans="1:2" x14ac:dyDescent="0.3">
      <c r="A217" s="39">
        <v>1180</v>
      </c>
      <c r="B217" s="35">
        <v>1686220</v>
      </c>
    </row>
    <row r="218" spans="1:2" x14ac:dyDescent="0.3">
      <c r="A218" s="39">
        <v>963</v>
      </c>
      <c r="B218" s="35">
        <v>1376127</v>
      </c>
    </row>
    <row r="219" spans="1:2" x14ac:dyDescent="0.3">
      <c r="A219" s="39">
        <v>1399</v>
      </c>
      <c r="B219" s="35">
        <v>1999171</v>
      </c>
    </row>
    <row r="220" spans="1:2" x14ac:dyDescent="0.3">
      <c r="A220" s="39">
        <v>1839</v>
      </c>
      <c r="B220" s="35">
        <v>2627931</v>
      </c>
    </row>
    <row r="221" spans="1:2" x14ac:dyDescent="0.3">
      <c r="A221" s="39">
        <v>4082</v>
      </c>
      <c r="B221" s="35">
        <v>5833178</v>
      </c>
    </row>
    <row r="222" spans="1:2" x14ac:dyDescent="0.3">
      <c r="A222" s="39">
        <v>971</v>
      </c>
      <c r="B222" s="35">
        <v>1387559</v>
      </c>
    </row>
    <row r="223" spans="1:2" x14ac:dyDescent="0.3">
      <c r="A223" s="39">
        <v>871.47199999999998</v>
      </c>
      <c r="B223" s="35">
        <v>1245333.4879999999</v>
      </c>
    </row>
    <row r="224" spans="1:2" x14ac:dyDescent="0.3">
      <c r="A224" s="39">
        <v>1382</v>
      </c>
      <c r="B224" s="35">
        <v>1974878</v>
      </c>
    </row>
    <row r="225" spans="1:2" x14ac:dyDescent="0.3">
      <c r="A225" s="39">
        <v>1063</v>
      </c>
      <c r="B225" s="35">
        <v>1519027</v>
      </c>
    </row>
    <row r="226" spans="1:2" x14ac:dyDescent="0.3">
      <c r="A226" s="39">
        <v>2299</v>
      </c>
      <c r="B226" s="35">
        <v>3285271</v>
      </c>
    </row>
    <row r="227" spans="1:2" x14ac:dyDescent="0.3">
      <c r="A227" s="39">
        <v>5078</v>
      </c>
      <c r="B227" s="35">
        <v>7256462</v>
      </c>
    </row>
    <row r="228" spans="1:2" x14ac:dyDescent="0.3">
      <c r="A228" s="39">
        <v>1954</v>
      </c>
      <c r="B228" s="35">
        <v>2792266</v>
      </c>
    </row>
    <row r="229" spans="1:2" x14ac:dyDescent="0.3">
      <c r="A229" s="39">
        <v>871.47199999999998</v>
      </c>
      <c r="B229" s="35">
        <v>1245333.4879999999</v>
      </c>
    </row>
    <row r="230" spans="1:2" x14ac:dyDescent="0.3">
      <c r="A230" s="39">
        <v>1266</v>
      </c>
      <c r="B230" s="35">
        <v>1809114</v>
      </c>
    </row>
    <row r="231" spans="1:2" x14ac:dyDescent="0.3">
      <c r="A231" s="39">
        <v>1028</v>
      </c>
      <c r="B231" s="35">
        <v>1469012</v>
      </c>
    </row>
    <row r="232" spans="1:2" x14ac:dyDescent="0.3">
      <c r="A232" s="39">
        <v>1446</v>
      </c>
      <c r="B232" s="35">
        <v>2066334</v>
      </c>
    </row>
    <row r="233" spans="1:2" x14ac:dyDescent="0.3">
      <c r="A233" s="39">
        <v>1787</v>
      </c>
      <c r="B233" s="35">
        <v>2553623</v>
      </c>
    </row>
    <row r="234" spans="1:2" x14ac:dyDescent="0.3">
      <c r="A234" s="39">
        <v>4302</v>
      </c>
      <c r="B234" s="35">
        <v>6147558</v>
      </c>
    </row>
    <row r="235" spans="1:2" x14ac:dyDescent="0.3">
      <c r="A235" s="39">
        <v>1006</v>
      </c>
      <c r="B235" s="35">
        <v>1437574</v>
      </c>
    </row>
    <row r="236" spans="1:2" x14ac:dyDescent="0.3">
      <c r="A236" s="39">
        <v>871.47199999999998</v>
      </c>
      <c r="B236" s="35">
        <v>1245333.4879999999</v>
      </c>
    </row>
    <row r="237" spans="1:2" x14ac:dyDescent="0.3">
      <c r="A237" s="39">
        <v>871.47199999999998</v>
      </c>
      <c r="B237" s="35">
        <v>1245333.4879999999</v>
      </c>
    </row>
    <row r="238" spans="1:2" x14ac:dyDescent="0.3">
      <c r="A238" s="39">
        <v>1150</v>
      </c>
      <c r="B238" s="35">
        <v>1643350</v>
      </c>
    </row>
    <row r="239" spans="1:2" x14ac:dyDescent="0.3">
      <c r="A239" s="39">
        <v>871.47199999999998</v>
      </c>
      <c r="B239" s="35">
        <v>1245333.4879999999</v>
      </c>
    </row>
    <row r="240" spans="1:2" x14ac:dyDescent="0.3">
      <c r="A240" s="39">
        <v>871.47199999999998</v>
      </c>
      <c r="B240" s="35">
        <v>1245333.4879999999</v>
      </c>
    </row>
    <row r="241" spans="1:2" x14ac:dyDescent="0.3">
      <c r="A241" s="39">
        <v>871.47199999999998</v>
      </c>
      <c r="B241" s="35">
        <v>1245333.4879999999</v>
      </c>
    </row>
    <row r="242" spans="1:2" x14ac:dyDescent="0.3">
      <c r="A242" s="39">
        <v>871.47199999999998</v>
      </c>
      <c r="B242" s="35">
        <v>1245333.4879999999</v>
      </c>
    </row>
    <row r="243" spans="1:2" x14ac:dyDescent="0.3">
      <c r="A243" s="39">
        <v>871.47199999999998</v>
      </c>
      <c r="B243" s="35">
        <v>1245333.4879999999</v>
      </c>
    </row>
    <row r="244" spans="1:2" x14ac:dyDescent="0.3">
      <c r="A244" s="39">
        <v>871.47199999999998</v>
      </c>
      <c r="B244" s="35">
        <v>1245333.4879999999</v>
      </c>
    </row>
    <row r="245" spans="1:2" x14ac:dyDescent="0.3">
      <c r="A245" s="39">
        <v>3560</v>
      </c>
      <c r="B245" s="35">
        <v>5087240</v>
      </c>
    </row>
    <row r="246" spans="1:2" x14ac:dyDescent="0.3">
      <c r="A246" s="39">
        <v>871.47199999999998</v>
      </c>
      <c r="B246" s="35">
        <v>1245333.4879999999</v>
      </c>
    </row>
    <row r="247" spans="1:2" x14ac:dyDescent="0.3">
      <c r="A247" s="39">
        <v>871.47199999999998</v>
      </c>
      <c r="B247" s="35">
        <v>1245333.4879999999</v>
      </c>
    </row>
    <row r="248" spans="1:2" x14ac:dyDescent="0.3">
      <c r="A248" s="39">
        <v>871.47199999999998</v>
      </c>
      <c r="B248" s="35">
        <v>1245333.4879999999</v>
      </c>
    </row>
    <row r="249" spans="1:2" x14ac:dyDescent="0.3">
      <c r="A249" s="39">
        <v>871.47199999999998</v>
      </c>
      <c r="B249" s="35">
        <v>1245333.4879999999</v>
      </c>
    </row>
    <row r="250" spans="1:2" x14ac:dyDescent="0.3">
      <c r="A250" s="39">
        <v>871.47199999999998</v>
      </c>
      <c r="B250" s="35">
        <v>1245333.4879999999</v>
      </c>
    </row>
    <row r="251" spans="1:2" x14ac:dyDescent="0.3">
      <c r="A251" s="39">
        <v>871.47199999999998</v>
      </c>
      <c r="B251" s="35">
        <v>1245333.4879999999</v>
      </c>
    </row>
    <row r="252" spans="1:2" x14ac:dyDescent="0.3">
      <c r="A252" s="39">
        <v>871.47199999999998</v>
      </c>
      <c r="B252" s="35">
        <v>1245333.4879999999</v>
      </c>
    </row>
    <row r="253" spans="1:2" x14ac:dyDescent="0.3">
      <c r="A253" s="39">
        <v>871.47199999999998</v>
      </c>
      <c r="B253" s="35">
        <v>1245333.4879999999</v>
      </c>
    </row>
    <row r="254" spans="1:2" x14ac:dyDescent="0.3">
      <c r="A254" s="39">
        <v>871.47199999999998</v>
      </c>
      <c r="B254" s="35">
        <v>1245333.4879999999</v>
      </c>
    </row>
    <row r="255" spans="1:2" x14ac:dyDescent="0.3">
      <c r="A255" s="39">
        <v>871.47199999999998</v>
      </c>
      <c r="B255" s="35">
        <v>1245333.4879999999</v>
      </c>
    </row>
    <row r="256" spans="1:2" x14ac:dyDescent="0.3">
      <c r="A256" s="39">
        <v>871.47199999999998</v>
      </c>
      <c r="B256" s="35">
        <v>1245333.4879999999</v>
      </c>
    </row>
    <row r="257" spans="1:2" x14ac:dyDescent="0.3">
      <c r="A257" s="39">
        <v>952</v>
      </c>
      <c r="B257" s="35">
        <v>1360408</v>
      </c>
    </row>
    <row r="258" spans="1:2" x14ac:dyDescent="0.3">
      <c r="A258" s="39">
        <v>3429</v>
      </c>
      <c r="B258" s="35">
        <v>4900041</v>
      </c>
    </row>
    <row r="259" spans="1:2" x14ac:dyDescent="0.3">
      <c r="A259" s="39">
        <v>871.47199999999998</v>
      </c>
      <c r="B259" s="35">
        <v>1245333.4879999999</v>
      </c>
    </row>
    <row r="260" spans="1:2" x14ac:dyDescent="0.3">
      <c r="A260" s="39">
        <v>871.47199999999998</v>
      </c>
      <c r="B260" s="35">
        <v>1245333.4879999999</v>
      </c>
    </row>
    <row r="261" spans="1:2" x14ac:dyDescent="0.3">
      <c r="A261" s="39">
        <v>1212</v>
      </c>
      <c r="B261" s="35">
        <v>1731948</v>
      </c>
    </row>
    <row r="262" spans="1:2" x14ac:dyDescent="0.3">
      <c r="A262" s="39">
        <v>983</v>
      </c>
      <c r="B262" s="35">
        <v>1404707</v>
      </c>
    </row>
    <row r="263" spans="1:2" x14ac:dyDescent="0.3">
      <c r="A263" s="39">
        <v>1534</v>
      </c>
      <c r="B263" s="35">
        <v>2192086</v>
      </c>
    </row>
    <row r="264" spans="1:2" x14ac:dyDescent="0.3">
      <c r="A264" s="39">
        <v>3113</v>
      </c>
      <c r="B264" s="35">
        <v>4448477</v>
      </c>
    </row>
    <row r="265" spans="1:2" x14ac:dyDescent="0.3">
      <c r="A265" s="39">
        <v>994</v>
      </c>
      <c r="B265" s="35">
        <v>1420426</v>
      </c>
    </row>
    <row r="266" spans="1:2" x14ac:dyDescent="0.3">
      <c r="A266" s="39">
        <v>871.47199999999998</v>
      </c>
      <c r="B266" s="35">
        <v>1245333.4879999999</v>
      </c>
    </row>
    <row r="267" spans="1:2" x14ac:dyDescent="0.3">
      <c r="A267" s="39">
        <v>1367</v>
      </c>
      <c r="B267" s="35">
        <v>1953443</v>
      </c>
    </row>
    <row r="268" spans="1:2" x14ac:dyDescent="0.3">
      <c r="A268" s="39">
        <v>871.47199999999998</v>
      </c>
      <c r="B268" s="35">
        <v>1245333.4879999999</v>
      </c>
    </row>
    <row r="269" spans="1:2" x14ac:dyDescent="0.3">
      <c r="A269" s="39">
        <v>1087</v>
      </c>
      <c r="B269" s="35">
        <v>1553323</v>
      </c>
    </row>
    <row r="270" spans="1:2" x14ac:dyDescent="0.3">
      <c r="A270" s="39">
        <v>1090</v>
      </c>
      <c r="B270" s="35">
        <v>1557610</v>
      </c>
    </row>
    <row r="271" spans="1:2" x14ac:dyDescent="0.3">
      <c r="A271" s="39">
        <v>3827</v>
      </c>
      <c r="B271" s="35">
        <v>5468783</v>
      </c>
    </row>
    <row r="272" spans="1:2" x14ac:dyDescent="0.3">
      <c r="A272" s="39">
        <v>1083</v>
      </c>
      <c r="B272" s="35">
        <v>1547607</v>
      </c>
    </row>
    <row r="273" spans="1:2" x14ac:dyDescent="0.3">
      <c r="A273" s="39">
        <v>871.47199999999998</v>
      </c>
      <c r="B273" s="35">
        <v>1245333.4879999999</v>
      </c>
    </row>
    <row r="274" spans="1:2" x14ac:dyDescent="0.3">
      <c r="A274" s="39">
        <v>2192</v>
      </c>
      <c r="B274" s="35">
        <v>3132368</v>
      </c>
    </row>
    <row r="275" spans="1:2" x14ac:dyDescent="0.3">
      <c r="A275" s="39">
        <v>1163</v>
      </c>
      <c r="B275" s="35">
        <v>1661927</v>
      </c>
    </row>
    <row r="276" spans="1:2" x14ac:dyDescent="0.3">
      <c r="A276" s="39">
        <v>2281</v>
      </c>
      <c r="B276" s="35">
        <v>3259549</v>
      </c>
    </row>
    <row r="277" spans="1:2" x14ac:dyDescent="0.3">
      <c r="A277" s="39">
        <v>4591</v>
      </c>
      <c r="B277" s="35">
        <v>6560539</v>
      </c>
    </row>
    <row r="278" spans="1:2" x14ac:dyDescent="0.3">
      <c r="A278" s="39">
        <v>1806</v>
      </c>
      <c r="B278" s="35">
        <v>2580774</v>
      </c>
    </row>
    <row r="279" spans="1:2" x14ac:dyDescent="0.3">
      <c r="A279" s="39">
        <v>1549</v>
      </c>
      <c r="B279" s="35">
        <v>2213521</v>
      </c>
    </row>
    <row r="280" spans="1:2" x14ac:dyDescent="0.3">
      <c r="A280" s="39">
        <v>1291</v>
      </c>
      <c r="B280" s="35">
        <v>1844839</v>
      </c>
    </row>
    <row r="281" spans="1:2" x14ac:dyDescent="0.3">
      <c r="A281" s="39">
        <v>1032</v>
      </c>
      <c r="B281" s="35">
        <v>1474728</v>
      </c>
    </row>
    <row r="282" spans="1:2" x14ac:dyDescent="0.3">
      <c r="A282" s="39">
        <v>1557</v>
      </c>
      <c r="B282" s="35">
        <v>2224953</v>
      </c>
    </row>
    <row r="283" spans="1:2" x14ac:dyDescent="0.3">
      <c r="A283" s="39">
        <v>1776</v>
      </c>
      <c r="B283" s="35">
        <v>2537904</v>
      </c>
    </row>
    <row r="284" spans="1:2" x14ac:dyDescent="0.3">
      <c r="A284" s="39">
        <v>4577</v>
      </c>
      <c r="B284" s="35">
        <v>6540533</v>
      </c>
    </row>
    <row r="285" spans="1:2" x14ac:dyDescent="0.3">
      <c r="A285" s="39">
        <v>1506</v>
      </c>
      <c r="B285" s="35">
        <v>2152074</v>
      </c>
    </row>
    <row r="286" spans="1:2" x14ac:dyDescent="0.3">
      <c r="A286" s="39">
        <v>871.47199999999998</v>
      </c>
      <c r="B286" s="35">
        <v>1245333.4879999999</v>
      </c>
    </row>
    <row r="287" spans="1:2" x14ac:dyDescent="0.3">
      <c r="A287" s="39">
        <v>1984</v>
      </c>
      <c r="B287" s="35">
        <v>2835136</v>
      </c>
    </row>
    <row r="288" spans="1:2" x14ac:dyDescent="0.3">
      <c r="A288" s="39">
        <v>1236</v>
      </c>
      <c r="B288" s="35">
        <v>1766244</v>
      </c>
    </row>
    <row r="289" spans="1:2" x14ac:dyDescent="0.3">
      <c r="A289" s="39">
        <v>2053</v>
      </c>
      <c r="B289" s="35">
        <v>2933737</v>
      </c>
    </row>
    <row r="290" spans="1:2" x14ac:dyDescent="0.3">
      <c r="A290" s="39">
        <v>4380</v>
      </c>
      <c r="B290" s="35">
        <v>6259020</v>
      </c>
    </row>
    <row r="291" spans="1:2" x14ac:dyDescent="0.3">
      <c r="A291" s="39">
        <v>1887</v>
      </c>
      <c r="B291" s="35">
        <v>2696523</v>
      </c>
    </row>
    <row r="292" spans="1:2" x14ac:dyDescent="0.3">
      <c r="A292" s="39">
        <v>1537</v>
      </c>
      <c r="B292" s="35">
        <v>2196373</v>
      </c>
    </row>
    <row r="293" spans="1:2" x14ac:dyDescent="0.3">
      <c r="A293" s="39">
        <v>1293</v>
      </c>
      <c r="B293" s="35">
        <v>1847697</v>
      </c>
    </row>
    <row r="294" spans="1:2" x14ac:dyDescent="0.3">
      <c r="A294" s="39">
        <v>1031</v>
      </c>
      <c r="B294" s="35">
        <v>1473299</v>
      </c>
    </row>
    <row r="295" spans="1:2" x14ac:dyDescent="0.3">
      <c r="A295" s="39">
        <v>1457</v>
      </c>
      <c r="B295" s="35">
        <v>2082053</v>
      </c>
    </row>
    <row r="296" spans="1:2" x14ac:dyDescent="0.3">
      <c r="A296" s="39">
        <v>1633</v>
      </c>
      <c r="B296" s="35">
        <v>2333557</v>
      </c>
    </row>
    <row r="297" spans="1:2" x14ac:dyDescent="0.3">
      <c r="A297" s="39">
        <v>4424</v>
      </c>
      <c r="B297" s="35">
        <v>6321896</v>
      </c>
    </row>
    <row r="298" spans="1:2" x14ac:dyDescent="0.3">
      <c r="A298" s="39">
        <v>1263</v>
      </c>
      <c r="B298" s="35">
        <v>1804827</v>
      </c>
    </row>
    <row r="299" spans="1:2" x14ac:dyDescent="0.3">
      <c r="A299" s="39">
        <v>871.47199999999998</v>
      </c>
      <c r="B299" s="35">
        <v>1245333.4879999999</v>
      </c>
    </row>
    <row r="300" spans="1:2" x14ac:dyDescent="0.3">
      <c r="A300" s="39">
        <v>2405</v>
      </c>
      <c r="B300" s="35">
        <v>3436745</v>
      </c>
    </row>
    <row r="301" spans="1:2" x14ac:dyDescent="0.3">
      <c r="A301" s="39">
        <v>871.47199999999998</v>
      </c>
      <c r="B301" s="35">
        <v>1245333.4879999999</v>
      </c>
    </row>
    <row r="302" spans="1:2" x14ac:dyDescent="0.3">
      <c r="A302" s="39">
        <v>2074</v>
      </c>
      <c r="B302" s="35">
        <v>2963746</v>
      </c>
    </row>
    <row r="303" spans="1:2" x14ac:dyDescent="0.3">
      <c r="A303" s="39">
        <v>1296</v>
      </c>
      <c r="B303" s="35">
        <v>1851984</v>
      </c>
    </row>
    <row r="304" spans="1:2" x14ac:dyDescent="0.3">
      <c r="A304" s="39">
        <v>2342</v>
      </c>
      <c r="B304" s="35">
        <v>3346718</v>
      </c>
    </row>
    <row r="305" spans="1:2" x14ac:dyDescent="0.3">
      <c r="A305" s="39">
        <v>3886</v>
      </c>
      <c r="B305" s="35">
        <v>5553094</v>
      </c>
    </row>
    <row r="306" spans="1:2" x14ac:dyDescent="0.3">
      <c r="A306" s="39">
        <v>1881</v>
      </c>
      <c r="B306" s="35">
        <v>2687949</v>
      </c>
    </row>
    <row r="307" spans="1:2" x14ac:dyDescent="0.3">
      <c r="A307" s="39">
        <v>1633</v>
      </c>
      <c r="B307" s="35">
        <v>2333557</v>
      </c>
    </row>
    <row r="308" spans="1:2" x14ac:dyDescent="0.3">
      <c r="A308" s="39">
        <v>1622</v>
      </c>
      <c r="B308" s="35">
        <v>2317838</v>
      </c>
    </row>
    <row r="309" spans="1:2" x14ac:dyDescent="0.3">
      <c r="A309" s="39">
        <v>1068</v>
      </c>
      <c r="B309" s="35">
        <v>1526172</v>
      </c>
    </row>
    <row r="310" spans="1:2" x14ac:dyDescent="0.3">
      <c r="A310" s="39">
        <v>1543</v>
      </c>
      <c r="B310" s="35">
        <v>2204947</v>
      </c>
    </row>
    <row r="311" spans="1:2" x14ac:dyDescent="0.3">
      <c r="A311" s="39">
        <v>1537</v>
      </c>
      <c r="B311" s="35">
        <v>2196373</v>
      </c>
    </row>
    <row r="312" spans="1:2" x14ac:dyDescent="0.3">
      <c r="A312" s="39">
        <v>5325</v>
      </c>
      <c r="B312" s="35">
        <v>7609425</v>
      </c>
    </row>
    <row r="313" spans="1:2" x14ac:dyDescent="0.3">
      <c r="A313" s="39">
        <v>1224</v>
      </c>
      <c r="B313" s="35">
        <v>1749096</v>
      </c>
    </row>
    <row r="314" spans="1:2" x14ac:dyDescent="0.3">
      <c r="A314" s="39">
        <v>871.47199999999998</v>
      </c>
      <c r="B314" s="35">
        <v>1245333.4879999999</v>
      </c>
    </row>
    <row r="315" spans="1:2" x14ac:dyDescent="0.3">
      <c r="A315" s="39">
        <v>2266</v>
      </c>
      <c r="B315" s="35">
        <v>3238114</v>
      </c>
    </row>
    <row r="316" spans="1:2" x14ac:dyDescent="0.3">
      <c r="A316" s="39">
        <v>871.47199999999998</v>
      </c>
      <c r="B316" s="35">
        <v>1245333.4879999999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DATASET</vt:lpstr>
      <vt:lpstr>Info</vt:lpstr>
      <vt:lpstr>Pivot&amp;Chart</vt:lpstr>
      <vt:lpstr>Pivot&amp; Chart (2)</vt:lpstr>
      <vt:lpstr>DATASET!Print_Area</vt:lpstr>
      <vt:lpstr>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Rio Suharoyo</cp:lastModifiedBy>
  <cp:lastPrinted>2023-03-14T12:45:59Z</cp:lastPrinted>
  <dcterms:created xsi:type="dcterms:W3CDTF">2022-07-04T13:22:48Z</dcterms:created>
  <dcterms:modified xsi:type="dcterms:W3CDTF">2023-12-27T04:35:11Z</dcterms:modified>
</cp:coreProperties>
</file>