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thwick Vedala\Desktop\desktop\BA Journey\Mini Projects\3. Marvel vs DC\Excel\"/>
    </mc:Choice>
  </mc:AlternateContent>
  <xr:revisionPtr revIDLastSave="0" documentId="13_ncr:1_{25D440D9-BBFC-4A94-A164-A27221D84A03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db" sheetId="2" r:id="rId1"/>
    <sheet name="Awards" sheetId="16" r:id="rId2"/>
    <sheet name="TV series" sheetId="8" r:id="rId3"/>
    <sheet name="DC vs Marvel collection" sheetId="1" r:id="rId4"/>
    <sheet name="DC vs Marvel IMDB" sheetId="5" r:id="rId5"/>
    <sheet name="Hit Flop analysis" sheetId="7" r:id="rId6"/>
    <sheet name="Dashboard" sheetId="3" r:id="rId7"/>
  </sheets>
  <definedNames>
    <definedName name="ExternalData_1" localSheetId="0" hidden="1">db!$A$1:$M$40</definedName>
    <definedName name="ExternalData_1" localSheetId="2" hidden="1">'TV series'!$A$1:$B$56</definedName>
    <definedName name="_xlnm.Print_Area" localSheetId="6">Dashboard!$A$1:$AC$123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E17" i="3"/>
  <c r="E16" i="3"/>
  <c r="N2" i="2"/>
  <c r="O2" i="2" s="1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E11" i="7"/>
  <c r="E10" i="7"/>
  <c r="B16" i="3"/>
  <c r="B1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C5F3A6-ABB6-4B10-BCBE-95309C113166}" keepAlive="1" name="Query - db" description="Connection to the 'db' query in the workbook." type="5" refreshedVersion="7" background="1" saveData="1">
    <dbPr connection="Provider=Microsoft.Mashup.OleDb.1;Data Source=$Workbook$;Location=db;Extended Properties=&quot;&quot;" command="SELECT * FROM [db]"/>
  </connection>
  <connection id="2" xr16:uid="{EEC1D45A-3E1A-4BF7-A858-DFBE202A6D27}" keepAlive="1" name="Query - Live-action[edit]" description="Connection to the 'Live-action[edit]' query in the workbook." type="5" refreshedVersion="0" background="1">
    <dbPr connection="Provider=Microsoft.Mashup.OleDb.1;Data Source=$Workbook$;Location=Live-action[edit];Extended Properties=&quot;&quot;" command="SELECT * FROM [Live-action[edit]]]"/>
  </connection>
  <connection id="3" xr16:uid="{5A6E4DDB-373E-41CC-A586-71CD03C9AA35}" keepAlive="1" name="Query - Live-action[edit] (2)" description="Connection to the 'Live-action[edit] (2)' query in the workbook." type="5" refreshedVersion="0" background="1">
    <dbPr connection="Provider=Microsoft.Mashup.OleDb.1;Data Source=$Workbook$;Location=&quot;Live-action[edit] (2)&quot;;Extended Properties=&quot;&quot;" command="SELECT * FROM [Live-action[edit]] (2)]"/>
  </connection>
  <connection id="4" xr16:uid="{B44CA9A3-DC28-46F8-85FA-08BFB5CC40A8}" keepAlive="1" name="Query - Live-action[edit] (3)" description="Connection to the 'Live-action[edit] (3)' query in the workbook." type="5" refreshedVersion="7" background="1" saveData="1">
    <dbPr connection="Provider=Microsoft.Mashup.OleDb.1;Data Source=$Workbook$;Location=&quot;Live-action[edit] (3)&quot;;Extended Properties=&quot;&quot;" command="SELECT * FROM [Live-action[edit]] (3)]"/>
  </connection>
</connections>
</file>

<file path=xl/sharedStrings.xml><?xml version="1.0" encoding="utf-8"?>
<sst xmlns="http://schemas.openxmlformats.org/spreadsheetml/2006/main" count="445" uniqueCount="141">
  <si>
    <t>Original Title</t>
  </si>
  <si>
    <t>Company</t>
  </si>
  <si>
    <t>Rate</t>
  </si>
  <si>
    <t>Metascore</t>
  </si>
  <si>
    <t>Minutes</t>
  </si>
  <si>
    <t>Release</t>
  </si>
  <si>
    <t>Budget</t>
  </si>
  <si>
    <t>Opening Weekend USA</t>
  </si>
  <si>
    <t>Gross USA</t>
  </si>
  <si>
    <t>Gross Worldwide</t>
  </si>
  <si>
    <t>Iron Man</t>
  </si>
  <si>
    <t>Marvel</t>
  </si>
  <si>
    <t>The Incredible Hulk</t>
  </si>
  <si>
    <t>Iron Man 2</t>
  </si>
  <si>
    <t>Thor</t>
  </si>
  <si>
    <t>Captain America: The First Avenger</t>
  </si>
  <si>
    <t>The Avengers</t>
  </si>
  <si>
    <t>Iron Man Three</t>
  </si>
  <si>
    <t>Thor: The Dark World</t>
  </si>
  <si>
    <t>Captain America: The Winter Soldier</t>
  </si>
  <si>
    <t>Guardians of the Galaxy</t>
  </si>
  <si>
    <t>Avengers: Age of Ultron </t>
  </si>
  <si>
    <t>Ant-Man</t>
  </si>
  <si>
    <t>Captain America: Civil War</t>
  </si>
  <si>
    <t>Doctor Strange</t>
  </si>
  <si>
    <t>Guardians of the Galaxy Vol. 2</t>
  </si>
  <si>
    <t>Spider-Man: Homecoming</t>
  </si>
  <si>
    <t>Thor:Ragnarok</t>
  </si>
  <si>
    <t>Black Panther</t>
  </si>
  <si>
    <t>Avengers: Infinity War</t>
  </si>
  <si>
    <t>Ant-Man and the Wasp</t>
  </si>
  <si>
    <t>Captain Marve</t>
  </si>
  <si>
    <t>Avengers: Endgame</t>
  </si>
  <si>
    <t>Spider-Man: Far from Home</t>
  </si>
  <si>
    <t>Catwoman</t>
  </si>
  <si>
    <t>DC</t>
  </si>
  <si>
    <t>Batman Begins</t>
  </si>
  <si>
    <t>Superman Returns</t>
  </si>
  <si>
    <t>The Dark Knight</t>
  </si>
  <si>
    <t>Watchmen</t>
  </si>
  <si>
    <t>Jonah Hex </t>
  </si>
  <si>
    <t>Green Lantern</t>
  </si>
  <si>
    <t>The Dark Knight Rises</t>
  </si>
  <si>
    <t>Man of Steel</t>
  </si>
  <si>
    <t>Batman v Superman: Dawn of Justice</t>
  </si>
  <si>
    <t>Suicide Squad </t>
  </si>
  <si>
    <t>Wonder Woman</t>
  </si>
  <si>
    <t>Justice League</t>
  </si>
  <si>
    <t>Aquaman</t>
  </si>
  <si>
    <t>Shazam!</t>
  </si>
  <si>
    <t>Joker</t>
  </si>
  <si>
    <t>Sr.No</t>
  </si>
  <si>
    <t>Row Labels</t>
  </si>
  <si>
    <t>Grand Total</t>
  </si>
  <si>
    <t>Sum of Gross Worldwide</t>
  </si>
  <si>
    <t>Sum of Rate</t>
  </si>
  <si>
    <t>Column Labels</t>
  </si>
  <si>
    <t>Original Title2</t>
  </si>
  <si>
    <t>Company3</t>
  </si>
  <si>
    <t>Flop</t>
  </si>
  <si>
    <t>Hit</t>
  </si>
  <si>
    <t>Captain Marvel</t>
  </si>
  <si>
    <t>Sum of Budget</t>
  </si>
  <si>
    <t>Hit/Flop</t>
  </si>
  <si>
    <t>Percentage Return</t>
  </si>
  <si>
    <t>Sum of %Return</t>
  </si>
  <si>
    <t>MVP</t>
  </si>
  <si>
    <t>% Returns</t>
  </si>
  <si>
    <t>Awards</t>
  </si>
  <si>
    <t>Zack snyders Justice League</t>
  </si>
  <si>
    <t>Suicide Squad</t>
  </si>
  <si>
    <t>The Batman - 89</t>
  </si>
  <si>
    <t>Superman - 78</t>
  </si>
  <si>
    <t>Black Pnather</t>
  </si>
  <si>
    <t>Sum of Awards</t>
  </si>
  <si>
    <t>Movies</t>
  </si>
  <si>
    <t>% Returns/movie</t>
  </si>
  <si>
    <t>Gross Collection Detail</t>
  </si>
  <si>
    <t>Title</t>
  </si>
  <si>
    <t>Seasons</t>
  </si>
  <si>
    <t>Adventures of Superman</t>
  </si>
  <si>
    <t>6</t>
  </si>
  <si>
    <t>Batman</t>
  </si>
  <si>
    <t>3</t>
  </si>
  <si>
    <t>The Secrets of Isis</t>
  </si>
  <si>
    <t>2</t>
  </si>
  <si>
    <t>Superboy</t>
  </si>
  <si>
    <t>4</t>
  </si>
  <si>
    <t>Swamp Thing</t>
  </si>
  <si>
    <t>The Flash</t>
  </si>
  <si>
    <t>1</t>
  </si>
  <si>
    <t>Human Target</t>
  </si>
  <si>
    <t>7</t>
  </si>
  <si>
    <t>Lois &amp; Clark: The New Adventures of Superman</t>
  </si>
  <si>
    <t>Smallville</t>
  </si>
  <si>
    <t>10</t>
  </si>
  <si>
    <t>Birds of Prey</t>
  </si>
  <si>
    <t>Arrow</t>
  </si>
  <si>
    <t>8</t>
  </si>
  <si>
    <t>Gotham</t>
  </si>
  <si>
    <t>5</t>
  </si>
  <si>
    <t>Constantine</t>
  </si>
  <si>
    <t>Supergirl</t>
  </si>
  <si>
    <t>Powerless</t>
  </si>
  <si>
    <t>Black Lightning</t>
  </si>
  <si>
    <t>Krypton</t>
  </si>
  <si>
    <t>Legends of Tomorrow</t>
  </si>
  <si>
    <t>Titans</t>
  </si>
  <si>
    <t>Doom Patrol</t>
  </si>
  <si>
    <t>Pennyworth</t>
  </si>
  <si>
    <t>Batwoman</t>
  </si>
  <si>
    <t>Stargirl</t>
  </si>
  <si>
    <t>Superman &amp; Lois</t>
  </si>
  <si>
    <t>Naomi</t>
  </si>
  <si>
    <t>Peacemaker</t>
  </si>
  <si>
    <t>Rating</t>
  </si>
  <si>
    <t>The Amazing Spider-Man</t>
  </si>
  <si>
    <t>Spider-Man</t>
  </si>
  <si>
    <t>Blade: The Series</t>
  </si>
  <si>
    <t>Agents of S.H.I.E.L.D.</t>
  </si>
  <si>
    <t>Agent Carter</t>
  </si>
  <si>
    <t>Daredevil</t>
  </si>
  <si>
    <t>Jessica Jones</t>
  </si>
  <si>
    <t>Luke Cage</t>
  </si>
  <si>
    <t>Legion</t>
  </si>
  <si>
    <t>Iron Fist</t>
  </si>
  <si>
    <t>The Defenders</t>
  </si>
  <si>
    <t>Inhumans</t>
  </si>
  <si>
    <t>The Gifted</t>
  </si>
  <si>
    <t>The Punisher</t>
  </si>
  <si>
    <t>Runaways</t>
  </si>
  <si>
    <t>Cloak &amp; Dagger</t>
  </si>
  <si>
    <t>Helstrom</t>
  </si>
  <si>
    <t>WandaVision</t>
  </si>
  <si>
    <t>The Falcon and the Winter Soldier</t>
  </si>
  <si>
    <t>Hawkeye</t>
  </si>
  <si>
    <t>Loki</t>
  </si>
  <si>
    <t>Moon Knight</t>
  </si>
  <si>
    <t>Average of Rating</t>
  </si>
  <si>
    <t>Avg.Rating/series</t>
  </si>
  <si>
    <t>Avg.Series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</si>
</sst>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ernard MT Condensed"/>
      <family val="1"/>
    </font>
    <font>
      <sz val="11"/>
      <color theme="1"/>
      <name val="Bernard MT Condensed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D1D24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9" fontId="0" fillId="0" borderId="0" xfId="2" applyFont="1"/>
    <xf numFmtId="0" fontId="4" fillId="2" borderId="0" xfId="0" applyFont="1" applyFill="1" applyBorder="1"/>
    <xf numFmtId="2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/>
    </xf>
    <xf numFmtId="0" fontId="2" fillId="0" borderId="3" xfId="0" applyFont="1" applyBorder="1"/>
    <xf numFmtId="0" fontId="7" fillId="0" borderId="3" xfId="0" applyFont="1" applyBorder="1"/>
    <xf numFmtId="44" fontId="7" fillId="0" borderId="3" xfId="1" applyFont="1" applyBorder="1"/>
    <xf numFmtId="0" fontId="7" fillId="0" borderId="3" xfId="1" applyNumberFormat="1" applyFont="1" applyBorder="1" applyAlignment="1">
      <alignment horizontal="center"/>
    </xf>
    <xf numFmtId="0" fontId="7" fillId="0" borderId="3" xfId="1" applyNumberFormat="1" applyFont="1" applyBorder="1" applyAlignment="1">
      <alignment horizontal="right"/>
    </xf>
    <xf numFmtId="9" fontId="7" fillId="0" borderId="3" xfId="2" applyFont="1" applyBorder="1" applyAlignment="1">
      <alignment horizontal="center"/>
    </xf>
    <xf numFmtId="0" fontId="7" fillId="0" borderId="3" xfId="2" applyNumberFormat="1" applyFont="1" applyBorder="1" applyAlignment="1">
      <alignment horizontal="center"/>
    </xf>
    <xf numFmtId="165" fontId="7" fillId="0" borderId="3" xfId="2" applyNumberFormat="1" applyFont="1" applyBorder="1" applyAlignment="1">
      <alignment horizontal="center"/>
    </xf>
    <xf numFmtId="2" fontId="7" fillId="0" borderId="3" xfId="2" applyNumberFormat="1" applyFont="1" applyBorder="1" applyAlignment="1">
      <alignment horizontal="center"/>
    </xf>
    <xf numFmtId="44" fontId="7" fillId="3" borderId="3" xfId="1" applyFont="1" applyFill="1" applyBorder="1"/>
    <xf numFmtId="0" fontId="0" fillId="0" borderId="3" xfId="0" applyBorder="1"/>
  </cellXfs>
  <cellStyles count="3">
    <cellStyle name="Currency" xfId="1" builtinId="4"/>
    <cellStyle name="Normal" xfId="0" builtinId="0"/>
    <cellStyle name="Percent" xfId="2" builtinId="5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476F2"/>
      <color rgb="FFED1D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outragexl10.deviantart.com/art/Arc-191610180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s://www.wallpaperflare.com/captain-america-captain-america-shield-marvel-wallpaper-wallpaper-wuwzb" TargetMode="Externa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hyperlink" Target="https://www.wallpaperflare.com/batman-logo-black-background-burning-flame-fire-fire-natural-phenomenon-wallpaper-pbxgp" TargetMode="Externa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g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hyperlink" Target="https://botskiz.deviantart.com/art/Spidey-s-Symbol-30788843" TargetMode="Externa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[Dashboard.xlsx]DC vs Marvel collection!PivotTable1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cap="all" baseline="0">
                <a:solidFill>
                  <a:schemeClr val="lt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>
                <a:latin typeface="Cambria Math" panose="02040503050406030204" pitchFamily="18" charset="0"/>
                <a:ea typeface="Cambria Math" panose="02040503050406030204" pitchFamily="18" charset="0"/>
              </a:rPr>
              <a:t>DC vs Marvel Gross Worldwide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cap="all" baseline="0">
              <a:solidFill>
                <a:schemeClr val="lt1"/>
              </a:solidFill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8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9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1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4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17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1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20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8.3333333333333332E-3"/>
              <c:y val="0.1574074074074073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190266841644795"/>
                  <c:h val="0.11560185185185186"/>
                </c:manualLayout>
              </c15:layout>
            </c:ext>
          </c:extLst>
        </c:dLbl>
      </c:pivotFmt>
      <c:pivotFmt>
        <c:idx val="23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5.5555555555555558E-3"/>
              <c:y val="0.19907407407407407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912489063867018"/>
                  <c:h val="0.11560185185185186"/>
                </c:manualLayout>
              </c15:layout>
            </c:ext>
          </c:extLst>
        </c:dLbl>
      </c:pivotFmt>
      <c:pivotFmt>
        <c:idx val="2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918751434928012E-2"/>
              <c:y val="0.15740739235627399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26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816608336362963E-2"/>
              <c:y val="0.1990740590229407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  <c:pivotFmt>
        <c:idx val="2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3918751434928012E-2"/>
              <c:y val="0.15740739235627399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29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2.5816608336362963E-2"/>
              <c:y val="0.19907405902294073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  <c:pivotFmt>
        <c:idx val="3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476F2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1239775180273134E-2"/>
              <c:y val="0.1574076627988954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307350461963731"/>
                  <c:h val="0.11560182174958519"/>
                </c:manualLayout>
              </c15:layout>
            </c:ext>
          </c:extLst>
        </c:dLbl>
      </c:pivotFmt>
      <c:pivotFmt>
        <c:idx val="32"/>
        <c:spPr>
          <a:solidFill>
            <a:srgbClr val="ED1D24"/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4.7790629189329852E-2"/>
              <c:y val="0.1990740076722872"/>
            </c:manualLayout>
          </c:layout>
          <c:spPr>
            <a:solidFill>
              <a:srgbClr val="5B9BD5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64699620028499"/>
                  <c:h val="0.11560182174958519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'DC vs Marvel collection'!$B$1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144-4E1C-9206-BCFC2652E38C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144-4E1C-9206-BCFC2652E38C}"/>
              </c:ext>
            </c:extLst>
          </c:dPt>
          <c:dLbls>
            <c:dLbl>
              <c:idx val="0"/>
              <c:layout>
                <c:manualLayout>
                  <c:x val="-1.1239775180273134E-2"/>
                  <c:y val="0.1574076627988954"/>
                </c:manualLayout>
              </c:layout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07350461963731"/>
                      <c:h val="0.11560182174958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144-4E1C-9206-BCFC2652E38C}"/>
                </c:ext>
              </c:extLst>
            </c:dLbl>
            <c:dLbl>
              <c:idx val="1"/>
              <c:layout>
                <c:manualLayout>
                  <c:x val="4.7790629189329852E-2"/>
                  <c:y val="0.1990740076722872"/>
                </c:manualLayout>
              </c:layout>
              <c:spPr>
                <a:solidFill>
                  <a:srgbClr val="5B9BD5">
                    <a:alpha val="30000"/>
                  </a:srgbClr>
                </a:solidFill>
                <a:ln>
                  <a:solidFill>
                    <a:sysClr val="window" lastClr="FFFFFF">
                      <a:alpha val="50000"/>
                    </a:sys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64699620028499"/>
                      <c:h val="0.11560182174958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144-4E1C-9206-BCFC2652E38C}"/>
                </c:ext>
              </c:extLst>
            </c:dLbl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 vs Marvel collection'!$A$2:$A$4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'DC vs Marvel collection'!$B$2:$B$4</c:f>
              <c:numCache>
                <c:formatCode>"$"#,##0.00</c:formatCode>
                <c:ptCount val="2"/>
                <c:pt idx="0">
                  <c:v>9690122336</c:v>
                </c:pt>
                <c:pt idx="1">
                  <c:v>22585212034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4-4E1C-9206-BCFC2652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898123087"/>
        <c:axId val="898121839"/>
        <c:axId val="0"/>
      </c:bar3DChart>
      <c:catAx>
        <c:axId val="89812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98121839"/>
        <c:crosses val="autoZero"/>
        <c:auto val="1"/>
        <c:lblAlgn val="ctr"/>
        <c:lblOffset val="100"/>
        <c:noMultiLvlLbl val="0"/>
      </c:catAx>
      <c:valAx>
        <c:axId val="898121839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89812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[Dashboard.xlsx]Hit Flop analysis!PivotTable1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Percentage return Analysis on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" sourceLinked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5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425749094213193E-2"/>
              <c:y val="6.054052679792255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253%</a:t>
                </a: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13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664703654892402E-2"/>
              <c:y val="7.567565849740319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/>
                  <a:t>409%</a:t>
                </a:r>
              </a:p>
            </c:rich>
          </c:tx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'Hit Flop analysis'!$B$9</c:f>
              <c:strCache>
                <c:ptCount val="1"/>
                <c:pt idx="0">
                  <c:v>Sum of Budget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662-40D8-9C55-85F8D3EF063C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662-40D8-9C55-85F8D3EF063C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analysis'!$B$10:$B$12</c:f>
              <c:numCache>
                <c:formatCode>General</c:formatCode>
                <c:ptCount val="2"/>
                <c:pt idx="0">
                  <c:v>2746000000</c:v>
                </c:pt>
                <c:pt idx="1">
                  <c:v>4434000000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0D8-9C55-85F8D3EF063C}"/>
            </c:ext>
          </c:extLst>
        </c:ser>
        <c:ser>
          <c:idx val="1"/>
          <c:order val="1"/>
          <c:tx>
            <c:strRef>
              <c:f>'Hit Flop analysis'!$C$9</c:f>
              <c:strCache>
                <c:ptCount val="1"/>
                <c:pt idx="0">
                  <c:v>Sum of Gross Worldwide</c:v>
                </c:pt>
              </c:strCache>
            </c:strRef>
          </c:tx>
          <c:spPr>
            <a:solidFill>
              <a:srgbClr val="ED1D2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62-40D8-9C55-85F8D3EF063C}"/>
              </c:ext>
            </c:extLst>
          </c:dPt>
          <c:dLbls>
            <c:numFmt formatCode="#,##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analysis'!$C$10:$C$12</c:f>
              <c:numCache>
                <c:formatCode>General</c:formatCode>
                <c:ptCount val="2"/>
                <c:pt idx="0">
                  <c:v>9690122336</c:v>
                </c:pt>
                <c:pt idx="1">
                  <c:v>22585212034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2-40D8-9C55-85F8D3EF0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596592"/>
        <c:axId val="842581200"/>
      </c:barChart>
      <c:lineChart>
        <c:grouping val="standard"/>
        <c:varyColors val="0"/>
        <c:ser>
          <c:idx val="2"/>
          <c:order val="2"/>
          <c:tx>
            <c:strRef>
              <c:f>'Hit Flop analysis'!$D$9</c:f>
              <c:strCache>
                <c:ptCount val="1"/>
                <c:pt idx="0">
                  <c:v>Sum of %Return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62-40D8-9C55-85F8D3EF063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662-40D8-9C55-85F8D3EF063C}"/>
              </c:ext>
            </c:extLst>
          </c:dPt>
          <c:dLbls>
            <c:dLbl>
              <c:idx val="0"/>
              <c:layout>
                <c:manualLayout>
                  <c:x val="-4.4425749094213193E-2"/>
                  <c:y val="6.054052679792255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253%</a:t>
                    </a:r>
                  </a:p>
                </c:rich>
              </c:tx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662-40D8-9C55-85F8D3EF063C}"/>
                </c:ext>
              </c:extLst>
            </c:dLbl>
            <c:dLbl>
              <c:idx val="1"/>
              <c:layout>
                <c:manualLayout>
                  <c:x val="-4.664703654892402E-2"/>
                  <c:y val="7.56756584974031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6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600"/>
                      <a:t>409%</a:t>
                    </a:r>
                  </a:p>
                </c:rich>
              </c:tx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6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662-40D8-9C55-85F8D3EF063C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'Hit Flop analysis'!$A$10:$A$12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'Hit Flop analysis'!$D$10:$D$12</c:f>
              <c:numCache>
                <c:formatCode>General</c:formatCode>
                <c:ptCount val="2"/>
                <c:pt idx="0">
                  <c:v>252.88136693372175</c:v>
                </c:pt>
                <c:pt idx="1">
                  <c:v>409.36427681551646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2-40D8-9C55-85F8D3EF06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577040"/>
        <c:axId val="842582032"/>
      </c:lineChart>
      <c:catAx>
        <c:axId val="84259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81200"/>
        <c:crosses val="autoZero"/>
        <c:auto val="1"/>
        <c:lblAlgn val="ctr"/>
        <c:lblOffset val="100"/>
        <c:noMultiLvlLbl val="0"/>
      </c:catAx>
      <c:valAx>
        <c:axId val="842581200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6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965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7.7777777777777779E-2"/>
                <c:y val="0.3959722222222222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 rtl="0">
                  <a:defRPr lang="en-US" sz="600" b="0" i="0" u="none" strike="noStrike" kern="1200" cap="all" baseline="0">
                    <a:solidFill>
                      <a:sysClr val="window" lastClr="FFFFFF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25820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6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842577040"/>
        <c:crosses val="max"/>
        <c:crossBetween val="between"/>
      </c:valAx>
      <c:catAx>
        <c:axId val="84257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58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 r="1000"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[Dashboard.xlsx]Awards!PivotTable2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Academy Award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Awards!$B$11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D3-44AC-9168-DC5499DA14E6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BD3-44AC-9168-DC5499DA14E6}"/>
              </c:ext>
            </c:extLst>
          </c:dPt>
          <c:cat>
            <c:strRef>
              <c:f>Awards!$A$12:$A$14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Awards!$B$12:$B$14</c:f>
              <c:numCache>
                <c:formatCode>General</c:formatCode>
                <c:ptCount val="2"/>
                <c:pt idx="0">
                  <c:v>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D3-44AC-9168-DC5499DA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934304064"/>
        <c:axId val="934296576"/>
      </c:barChart>
      <c:catAx>
        <c:axId val="93430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934296576"/>
        <c:crosses val="autoZero"/>
        <c:auto val="1"/>
        <c:lblAlgn val="ctr"/>
        <c:lblOffset val="100"/>
        <c:noMultiLvlLbl val="0"/>
      </c:catAx>
      <c:valAx>
        <c:axId val="934296576"/>
        <c:scaling>
          <c:orientation val="minMax"/>
          <c:max val="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934304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 r="1000"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[Dashboard.xlsx]TV series!PivotTable1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r>
              <a:rPr lang="en-US" sz="800" b="0" i="0" u="none" strike="noStrike" kern="1200" cap="all" spc="100" baseline="0">
                <a:solidFill>
                  <a:sysClr val="window" lastClr="FFFF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mbria Math" panose="02040503050406030204" pitchFamily="18" charset="0"/>
                <a:ea typeface="Cambria Math" panose="02040503050406030204" pitchFamily="18" charset="0"/>
                <a:cs typeface="+mn-cs"/>
              </a:rPr>
              <a:t>TV Rating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800" b="0" i="0" u="none" strike="noStrike" kern="1200" cap="all" spc="100" baseline="0">
              <a:solidFill>
                <a:sysClr val="window" lastClr="FFFF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mbria Math" panose="02040503050406030204" pitchFamily="18" charset="0"/>
              <a:ea typeface="Cambria Math" panose="02040503050406030204" pitchFamily="18" charset="0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'TV series'!$G$4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476F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07-4EE2-B689-235767E2CBA7}"/>
              </c:ext>
            </c:extLst>
          </c:dPt>
          <c:dPt>
            <c:idx val="1"/>
            <c:invertIfNegative val="0"/>
            <c:bubble3D val="0"/>
            <c:spPr>
              <a:solidFill>
                <a:srgbClr val="ED1D2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07-4EE2-B689-235767E2CBA7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'TV series'!$F$5:$F$7</c:f>
              <c:strCache>
                <c:ptCount val="2"/>
                <c:pt idx="0">
                  <c:v>DC</c:v>
                </c:pt>
                <c:pt idx="1">
                  <c:v>Marvel</c:v>
                </c:pt>
              </c:strCache>
            </c:strRef>
          </c:cat>
          <c:val>
            <c:numRef>
              <c:f>'TV series'!$G$5:$G$7</c:f>
              <c:numCache>
                <c:formatCode>General</c:formatCode>
                <c:ptCount val="2"/>
                <c:pt idx="0">
                  <c:v>7.0437499999999993</c:v>
                </c:pt>
                <c:pt idx="1">
                  <c:v>7.2826086956521738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7-4EE2-B689-235767E2C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8206192"/>
        <c:axId val="428207024"/>
      </c:barChart>
      <c:catAx>
        <c:axId val="4282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28207024"/>
        <c:crosses val="autoZero"/>
        <c:auto val="1"/>
        <c:lblAlgn val="ctr"/>
        <c:lblOffset val="100"/>
        <c:noMultiLvlLbl val="0"/>
      </c:catAx>
      <c:valAx>
        <c:axId val="428207024"/>
        <c:scaling>
          <c:orientation val="minMax"/>
          <c:max val="1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cap="all" baseline="0">
                <a:solidFill>
                  <a:sysClr val="window" lastClr="FFFFFF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42820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[Dashboard.xlsx]DC vs Marvel IMDB!PivotTable3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IMDB</a:t>
            </a:r>
            <a:r>
              <a:rPr lang="en-US" sz="1200" baseline="0"/>
              <a:t> rating</a:t>
            </a:r>
            <a:endParaRPr lang="en-US" sz="1200"/>
          </a:p>
        </c:rich>
      </c:tx>
      <c:layout>
        <c:manualLayout>
          <c:xMode val="edge"/>
          <c:yMode val="edge"/>
          <c:x val="0.47083511255277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0476F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ED1D2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4036215170073438E-2"/>
          <c:y val="0.1677412111048229"/>
          <c:w val="0.97057657944272113"/>
          <c:h val="0.48910441794175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'DC vs Marvel IMDB'!$B$3:$B$4</c:f>
              <c:strCache>
                <c:ptCount val="1"/>
                <c:pt idx="0">
                  <c:v>DC</c:v>
                </c:pt>
              </c:strCache>
            </c:strRef>
          </c:tx>
          <c:spPr>
            <a:solidFill>
              <a:srgbClr val="0476F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0476F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'DC vs Marvel IMDB'!$A$5:$A$44</c:f>
              <c:strCache>
                <c:ptCount val="39"/>
                <c:pt idx="0">
                  <c:v>Ant-Man</c:v>
                </c:pt>
                <c:pt idx="1">
                  <c:v>Ant-Man and the Wasp</c:v>
                </c:pt>
                <c:pt idx="2">
                  <c:v>Aquaman</c:v>
                </c:pt>
                <c:pt idx="3">
                  <c:v>Avengers: Age of Ultron </c:v>
                </c:pt>
                <c:pt idx="4">
                  <c:v>Avengers: Endgame</c:v>
                </c:pt>
                <c:pt idx="5">
                  <c:v>Avengers: Infinity War</c:v>
                </c:pt>
                <c:pt idx="6">
                  <c:v>Batman Begins</c:v>
                </c:pt>
                <c:pt idx="7">
                  <c:v>Batman v Superman: Dawn of Justice</c:v>
                </c:pt>
                <c:pt idx="8">
                  <c:v>Black Panther</c:v>
                </c:pt>
                <c:pt idx="9">
                  <c:v>Captain America: Civil War</c:v>
                </c:pt>
                <c:pt idx="10">
                  <c:v>Captain America: The First Avenger</c:v>
                </c:pt>
                <c:pt idx="11">
                  <c:v>Captain America: The Winter Soldier</c:v>
                </c:pt>
                <c:pt idx="12">
                  <c:v>Captain Marve</c:v>
                </c:pt>
                <c:pt idx="13">
                  <c:v>Catwoman</c:v>
                </c:pt>
                <c:pt idx="14">
                  <c:v>Doctor Strange</c:v>
                </c:pt>
                <c:pt idx="15">
                  <c:v>Green Lantern</c:v>
                </c:pt>
                <c:pt idx="16">
                  <c:v>Guardians of the Galaxy</c:v>
                </c:pt>
                <c:pt idx="17">
                  <c:v>Guardians of the Galaxy Vol. 2</c:v>
                </c:pt>
                <c:pt idx="18">
                  <c:v>Iron Man</c:v>
                </c:pt>
                <c:pt idx="19">
                  <c:v>Iron Man 2</c:v>
                </c:pt>
                <c:pt idx="20">
                  <c:v>Iron Man Three</c:v>
                </c:pt>
                <c:pt idx="21">
                  <c:v>Joker</c:v>
                </c:pt>
                <c:pt idx="22">
                  <c:v>Jonah Hex </c:v>
                </c:pt>
                <c:pt idx="23">
                  <c:v>Justice League</c:v>
                </c:pt>
                <c:pt idx="24">
                  <c:v>Man of Steel</c:v>
                </c:pt>
                <c:pt idx="25">
                  <c:v>Shazam!</c:v>
                </c:pt>
                <c:pt idx="26">
                  <c:v>Spider-Man: Far from Home</c:v>
                </c:pt>
                <c:pt idx="27">
                  <c:v>Spider-Man: Homecoming</c:v>
                </c:pt>
                <c:pt idx="28">
                  <c:v>Suicide Squad </c:v>
                </c:pt>
                <c:pt idx="29">
                  <c:v>Superman Returns</c:v>
                </c:pt>
                <c:pt idx="30">
                  <c:v>The Avengers</c:v>
                </c:pt>
                <c:pt idx="31">
                  <c:v>The Dark Knight</c:v>
                </c:pt>
                <c:pt idx="32">
                  <c:v>The Dark Knight Rises</c:v>
                </c:pt>
                <c:pt idx="33">
                  <c:v>The Incredible Hulk</c:v>
                </c:pt>
                <c:pt idx="34">
                  <c:v>Thor</c:v>
                </c:pt>
                <c:pt idx="35">
                  <c:v>Thor: The Dark World</c:v>
                </c:pt>
                <c:pt idx="36">
                  <c:v>Thor:Ragnarok</c:v>
                </c:pt>
                <c:pt idx="37">
                  <c:v>Watchmen</c:v>
                </c:pt>
                <c:pt idx="38">
                  <c:v>Wonder Woman</c:v>
                </c:pt>
              </c:strCache>
            </c:strRef>
          </c:cat>
          <c:val>
            <c:numRef>
              <c:f>'DC vs Marvel IMDB'!$B$5:$B$44</c:f>
              <c:numCache>
                <c:formatCode>General</c:formatCode>
                <c:ptCount val="39"/>
                <c:pt idx="2">
                  <c:v>7</c:v>
                </c:pt>
                <c:pt idx="6">
                  <c:v>8.1999999999999993</c:v>
                </c:pt>
                <c:pt idx="7">
                  <c:v>6.5</c:v>
                </c:pt>
                <c:pt idx="13">
                  <c:v>3.3</c:v>
                </c:pt>
                <c:pt idx="15">
                  <c:v>5.5</c:v>
                </c:pt>
                <c:pt idx="21">
                  <c:v>8.6999999999999993</c:v>
                </c:pt>
                <c:pt idx="22">
                  <c:v>4.7</c:v>
                </c:pt>
                <c:pt idx="23">
                  <c:v>6.4</c:v>
                </c:pt>
                <c:pt idx="24">
                  <c:v>7.1</c:v>
                </c:pt>
                <c:pt idx="25">
                  <c:v>7.1</c:v>
                </c:pt>
                <c:pt idx="28">
                  <c:v>6</c:v>
                </c:pt>
                <c:pt idx="29">
                  <c:v>6</c:v>
                </c:pt>
                <c:pt idx="31">
                  <c:v>9</c:v>
                </c:pt>
                <c:pt idx="32">
                  <c:v>8.4</c:v>
                </c:pt>
                <c:pt idx="37">
                  <c:v>7.6</c:v>
                </c:pt>
                <c:pt idx="38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E-4CCB-B87A-9FDBB6CEDD58}"/>
            </c:ext>
          </c:extLst>
        </c:ser>
        <c:ser>
          <c:idx val="1"/>
          <c:order val="1"/>
          <c:tx>
            <c:strRef>
              <c:f>'DC vs Marvel IMDB'!$C$3:$C$4</c:f>
              <c:strCache>
                <c:ptCount val="1"/>
                <c:pt idx="0">
                  <c:v>Marvel</c:v>
                </c:pt>
              </c:strCache>
            </c:strRef>
          </c:tx>
          <c:spPr>
            <a:solidFill>
              <a:srgbClr val="ED1D2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rgbClr val="ED1D2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'DC vs Marvel IMDB'!$A$5:$A$44</c:f>
              <c:strCache>
                <c:ptCount val="39"/>
                <c:pt idx="0">
                  <c:v>Ant-Man</c:v>
                </c:pt>
                <c:pt idx="1">
                  <c:v>Ant-Man and the Wasp</c:v>
                </c:pt>
                <c:pt idx="2">
                  <c:v>Aquaman</c:v>
                </c:pt>
                <c:pt idx="3">
                  <c:v>Avengers: Age of Ultron </c:v>
                </c:pt>
                <c:pt idx="4">
                  <c:v>Avengers: Endgame</c:v>
                </c:pt>
                <c:pt idx="5">
                  <c:v>Avengers: Infinity War</c:v>
                </c:pt>
                <c:pt idx="6">
                  <c:v>Batman Begins</c:v>
                </c:pt>
                <c:pt idx="7">
                  <c:v>Batman v Superman: Dawn of Justice</c:v>
                </c:pt>
                <c:pt idx="8">
                  <c:v>Black Panther</c:v>
                </c:pt>
                <c:pt idx="9">
                  <c:v>Captain America: Civil War</c:v>
                </c:pt>
                <c:pt idx="10">
                  <c:v>Captain America: The First Avenger</c:v>
                </c:pt>
                <c:pt idx="11">
                  <c:v>Captain America: The Winter Soldier</c:v>
                </c:pt>
                <c:pt idx="12">
                  <c:v>Captain Marve</c:v>
                </c:pt>
                <c:pt idx="13">
                  <c:v>Catwoman</c:v>
                </c:pt>
                <c:pt idx="14">
                  <c:v>Doctor Strange</c:v>
                </c:pt>
                <c:pt idx="15">
                  <c:v>Green Lantern</c:v>
                </c:pt>
                <c:pt idx="16">
                  <c:v>Guardians of the Galaxy</c:v>
                </c:pt>
                <c:pt idx="17">
                  <c:v>Guardians of the Galaxy Vol. 2</c:v>
                </c:pt>
                <c:pt idx="18">
                  <c:v>Iron Man</c:v>
                </c:pt>
                <c:pt idx="19">
                  <c:v>Iron Man 2</c:v>
                </c:pt>
                <c:pt idx="20">
                  <c:v>Iron Man Three</c:v>
                </c:pt>
                <c:pt idx="21">
                  <c:v>Joker</c:v>
                </c:pt>
                <c:pt idx="22">
                  <c:v>Jonah Hex </c:v>
                </c:pt>
                <c:pt idx="23">
                  <c:v>Justice League</c:v>
                </c:pt>
                <c:pt idx="24">
                  <c:v>Man of Steel</c:v>
                </c:pt>
                <c:pt idx="25">
                  <c:v>Shazam!</c:v>
                </c:pt>
                <c:pt idx="26">
                  <c:v>Spider-Man: Far from Home</c:v>
                </c:pt>
                <c:pt idx="27">
                  <c:v>Spider-Man: Homecoming</c:v>
                </c:pt>
                <c:pt idx="28">
                  <c:v>Suicide Squad </c:v>
                </c:pt>
                <c:pt idx="29">
                  <c:v>Superman Returns</c:v>
                </c:pt>
                <c:pt idx="30">
                  <c:v>The Avengers</c:v>
                </c:pt>
                <c:pt idx="31">
                  <c:v>The Dark Knight</c:v>
                </c:pt>
                <c:pt idx="32">
                  <c:v>The Dark Knight Rises</c:v>
                </c:pt>
                <c:pt idx="33">
                  <c:v>The Incredible Hulk</c:v>
                </c:pt>
                <c:pt idx="34">
                  <c:v>Thor</c:v>
                </c:pt>
                <c:pt idx="35">
                  <c:v>Thor: The Dark World</c:v>
                </c:pt>
                <c:pt idx="36">
                  <c:v>Thor:Ragnarok</c:v>
                </c:pt>
                <c:pt idx="37">
                  <c:v>Watchmen</c:v>
                </c:pt>
                <c:pt idx="38">
                  <c:v>Wonder Woman</c:v>
                </c:pt>
              </c:strCache>
            </c:strRef>
          </c:cat>
          <c:val>
            <c:numRef>
              <c:f>'DC vs Marvel IMDB'!$C$5:$C$44</c:f>
              <c:numCache>
                <c:formatCode>General</c:formatCode>
                <c:ptCount val="39"/>
                <c:pt idx="0">
                  <c:v>7.3</c:v>
                </c:pt>
                <c:pt idx="1">
                  <c:v>7.1</c:v>
                </c:pt>
                <c:pt idx="3">
                  <c:v>7.3</c:v>
                </c:pt>
                <c:pt idx="4">
                  <c:v>8.5</c:v>
                </c:pt>
                <c:pt idx="5">
                  <c:v>8.5</c:v>
                </c:pt>
                <c:pt idx="8">
                  <c:v>7.3</c:v>
                </c:pt>
                <c:pt idx="9">
                  <c:v>7.8</c:v>
                </c:pt>
                <c:pt idx="10">
                  <c:v>6.9</c:v>
                </c:pt>
                <c:pt idx="11">
                  <c:v>7.7</c:v>
                </c:pt>
                <c:pt idx="12">
                  <c:v>6.9</c:v>
                </c:pt>
                <c:pt idx="14">
                  <c:v>7.5</c:v>
                </c:pt>
                <c:pt idx="16">
                  <c:v>8</c:v>
                </c:pt>
                <c:pt idx="17">
                  <c:v>7.6</c:v>
                </c:pt>
                <c:pt idx="18">
                  <c:v>7.9</c:v>
                </c:pt>
                <c:pt idx="19">
                  <c:v>7</c:v>
                </c:pt>
                <c:pt idx="20">
                  <c:v>7.2</c:v>
                </c:pt>
                <c:pt idx="26">
                  <c:v>7.6</c:v>
                </c:pt>
                <c:pt idx="27">
                  <c:v>7.4</c:v>
                </c:pt>
                <c:pt idx="30">
                  <c:v>8</c:v>
                </c:pt>
                <c:pt idx="33">
                  <c:v>6.7</c:v>
                </c:pt>
                <c:pt idx="34">
                  <c:v>7</c:v>
                </c:pt>
                <c:pt idx="35">
                  <c:v>6.9</c:v>
                </c:pt>
                <c:pt idx="36">
                  <c:v>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CE-4CCB-B87A-9FDBB6CE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axId val="1177615679"/>
        <c:axId val="1177613183"/>
      </c:barChart>
      <c:catAx>
        <c:axId val="117761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98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13183"/>
        <c:crossesAt val="0"/>
        <c:auto val="1"/>
        <c:lblAlgn val="ctr"/>
        <c:lblOffset val="100"/>
        <c:noMultiLvlLbl val="0"/>
      </c:catAx>
      <c:valAx>
        <c:axId val="117761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15679"/>
        <c:crosses val="autoZero"/>
        <c:crossBetween val="between"/>
        <c:majorUnit val="2"/>
      </c:valAx>
      <c:spPr>
        <a:noFill/>
        <a:ln w="0">
          <a:solidFill>
            <a:schemeClr val="accent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9525"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2.png"/><Relationship Id="rId18" Type="http://schemas.microsoft.com/office/2007/relationships/hdphoto" Target="../media/hdphoto3.wdp"/><Relationship Id="rId26" Type="http://schemas.openxmlformats.org/officeDocument/2006/relationships/image" Target="../media/image20.png"/><Relationship Id="rId3" Type="http://schemas.openxmlformats.org/officeDocument/2006/relationships/image" Target="../media/image3.png"/><Relationship Id="rId21" Type="http://schemas.microsoft.com/office/2007/relationships/hdphoto" Target="../media/hdphoto4.wdp"/><Relationship Id="rId7" Type="http://schemas.openxmlformats.org/officeDocument/2006/relationships/chart" Target="../charts/chart3.xml"/><Relationship Id="rId12" Type="http://schemas.openxmlformats.org/officeDocument/2006/relationships/image" Target="../media/image11.png"/><Relationship Id="rId17" Type="http://schemas.openxmlformats.org/officeDocument/2006/relationships/image" Target="../media/image14.png"/><Relationship Id="rId25" Type="http://schemas.openxmlformats.org/officeDocument/2006/relationships/image" Target="../media/image19.jpeg"/><Relationship Id="rId33" Type="http://schemas.microsoft.com/office/2007/relationships/hdphoto" Target="../media/hdphoto9.wdp"/><Relationship Id="rId2" Type="http://schemas.openxmlformats.org/officeDocument/2006/relationships/chart" Target="../charts/chart1.xml"/><Relationship Id="rId16" Type="http://schemas.microsoft.com/office/2007/relationships/hdphoto" Target="../media/hdphoto2.wdp"/><Relationship Id="rId20" Type="http://schemas.openxmlformats.org/officeDocument/2006/relationships/image" Target="../media/image16.png"/><Relationship Id="rId29" Type="http://schemas.microsoft.com/office/2007/relationships/hdphoto" Target="../media/hdphoto7.wdp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18.jpeg"/><Relationship Id="rId32" Type="http://schemas.openxmlformats.org/officeDocument/2006/relationships/image" Target="../media/image23.png"/><Relationship Id="rId5" Type="http://schemas.openxmlformats.org/officeDocument/2006/relationships/chart" Target="../charts/chart2.xml"/><Relationship Id="rId15" Type="http://schemas.openxmlformats.org/officeDocument/2006/relationships/image" Target="../media/image13.png"/><Relationship Id="rId23" Type="http://schemas.microsoft.com/office/2007/relationships/hdphoto" Target="../media/hdphoto5.wdp"/><Relationship Id="rId28" Type="http://schemas.openxmlformats.org/officeDocument/2006/relationships/image" Target="../media/image21.png"/><Relationship Id="rId10" Type="http://schemas.openxmlformats.org/officeDocument/2006/relationships/chart" Target="../charts/chart5.xml"/><Relationship Id="rId19" Type="http://schemas.openxmlformats.org/officeDocument/2006/relationships/image" Target="../media/image15.png"/><Relationship Id="rId31" Type="http://schemas.microsoft.com/office/2007/relationships/hdphoto" Target="../media/hdphoto8.wdp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microsoft.com/office/2007/relationships/hdphoto" Target="../media/hdphoto1.wdp"/><Relationship Id="rId22" Type="http://schemas.openxmlformats.org/officeDocument/2006/relationships/image" Target="../media/image17.png"/><Relationship Id="rId27" Type="http://schemas.microsoft.com/office/2007/relationships/hdphoto" Target="../media/hdphoto6.wdp"/><Relationship Id="rId30" Type="http://schemas.openxmlformats.org/officeDocument/2006/relationships/image" Target="../media/image22.png"/><Relationship Id="rId8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13</xdr:row>
      <xdr:rowOff>123825</xdr:rowOff>
    </xdr:from>
    <xdr:to>
      <xdr:col>13</xdr:col>
      <xdr:colOff>9525</xdr:colOff>
      <xdr:row>18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860011-46F1-4F8C-978C-CA820C77A82D}"/>
            </a:ext>
          </a:extLst>
        </xdr:cNvPr>
        <xdr:cNvSpPr txBox="1"/>
      </xdr:nvSpPr>
      <xdr:spPr>
        <a:xfrm>
          <a:off x="9353550" y="2286000"/>
          <a:ext cx="3171825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0</xdr:col>
      <xdr:colOff>95243</xdr:colOff>
      <xdr:row>0</xdr:row>
      <xdr:rowOff>0</xdr:rowOff>
    </xdr:from>
    <xdr:to>
      <xdr:col>2</xdr:col>
      <xdr:colOff>0</xdr:colOff>
      <xdr:row>1</xdr:row>
      <xdr:rowOff>136524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BFFB2BA-5C18-4576-9205-B065FCD4C9F0}"/>
            </a:ext>
          </a:extLst>
        </xdr:cNvPr>
        <xdr:cNvSpPr txBox="1"/>
      </xdr:nvSpPr>
      <xdr:spPr>
        <a:xfrm flipH="1">
          <a:off x="95243" y="155574"/>
          <a:ext cx="3019432" cy="333375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Gross Collection Overview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0</xdr:col>
      <xdr:colOff>79375</xdr:colOff>
      <xdr:row>0</xdr:row>
      <xdr:rowOff>0</xdr:rowOff>
    </xdr:from>
    <xdr:to>
      <xdr:col>0</xdr:col>
      <xdr:colOff>527050</xdr:colOff>
      <xdr:row>2</xdr:row>
      <xdr:rowOff>125809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345B66-C7A0-4CA9-BDB2-1D0E7457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975" y="57150"/>
          <a:ext cx="447675" cy="4782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43919</xdr:colOff>
      <xdr:row>2</xdr:row>
      <xdr:rowOff>101768</xdr:rowOff>
    </xdr:from>
    <xdr:to>
      <xdr:col>2</xdr:col>
      <xdr:colOff>19050</xdr:colOff>
      <xdr:row>13</xdr:row>
      <xdr:rowOff>104776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85E8A7D-8CB8-4104-85F6-77608297C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1188531</xdr:colOff>
      <xdr:row>16</xdr:row>
      <xdr:rowOff>167027</xdr:rowOff>
    </xdr:from>
    <xdr:to>
      <xdr:col>1</xdr:col>
      <xdr:colOff>1385761</xdr:colOff>
      <xdr:row>17</xdr:row>
      <xdr:rowOff>180976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00881CC-A9C4-46C1-9165-AF76F66CD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231" y="2862602"/>
          <a:ext cx="197230" cy="1949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123825</xdr:colOff>
      <xdr:row>0</xdr:row>
      <xdr:rowOff>0</xdr:rowOff>
    </xdr:from>
    <xdr:to>
      <xdr:col>5</xdr:col>
      <xdr:colOff>466724</xdr:colOff>
      <xdr:row>1</xdr:row>
      <xdr:rowOff>153307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7A3A921D-0159-492F-87E4-D85C4259D3F5}"/>
            </a:ext>
          </a:extLst>
        </xdr:cNvPr>
        <xdr:cNvSpPr txBox="1"/>
      </xdr:nvSpPr>
      <xdr:spPr>
        <a:xfrm flipH="1">
          <a:off x="3219450" y="130175"/>
          <a:ext cx="3495674" cy="375557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Percentage</a:t>
          </a:r>
          <a:r>
            <a:rPr lang="en-US" sz="1600" i="0" baseline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return Analysis on Movies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2</xdr:col>
      <xdr:colOff>147917</xdr:colOff>
      <xdr:row>0</xdr:row>
      <xdr:rowOff>0</xdr:rowOff>
    </xdr:from>
    <xdr:to>
      <xdr:col>2</xdr:col>
      <xdr:colOff>573741</xdr:colOff>
      <xdr:row>2</xdr:row>
      <xdr:rowOff>80328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B149226-EAC6-4ACC-BBD3-045646A3A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3542" y="0"/>
          <a:ext cx="425824" cy="432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189003</xdr:colOff>
      <xdr:row>2</xdr:row>
      <xdr:rowOff>106220</xdr:rowOff>
    </xdr:from>
    <xdr:to>
      <xdr:col>5</xdr:col>
      <xdr:colOff>466725</xdr:colOff>
      <xdr:row>13</xdr:row>
      <xdr:rowOff>114299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8358481-90C3-47AA-BDD8-C25492B66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586197</xdr:colOff>
      <xdr:row>0</xdr:row>
      <xdr:rowOff>0</xdr:rowOff>
    </xdr:from>
    <xdr:to>
      <xdr:col>8</xdr:col>
      <xdr:colOff>628650</xdr:colOff>
      <xdr:row>1</xdr:row>
      <xdr:rowOff>152400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969BA287-1498-423F-BE45-0D8026DAE71C}"/>
            </a:ext>
          </a:extLst>
        </xdr:cNvPr>
        <xdr:cNvSpPr txBox="1"/>
      </xdr:nvSpPr>
      <xdr:spPr>
        <a:xfrm flipH="1">
          <a:off x="6834597" y="140153"/>
          <a:ext cx="3119028" cy="36467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Academy Award Comparison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oneCell">
    <xdr:from>
      <xdr:col>5</xdr:col>
      <xdr:colOff>572863</xdr:colOff>
      <xdr:row>0</xdr:row>
      <xdr:rowOff>0</xdr:rowOff>
    </xdr:from>
    <xdr:to>
      <xdr:col>6</xdr:col>
      <xdr:colOff>406854</xdr:colOff>
      <xdr:row>2</xdr:row>
      <xdr:rowOff>95689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8F602D0-E57A-4B58-A799-C82CC20C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1263" y="70759"/>
          <a:ext cx="453116" cy="448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5</xdr:col>
      <xdr:colOff>585105</xdr:colOff>
      <xdr:row>2</xdr:row>
      <xdr:rowOff>97599</xdr:rowOff>
    </xdr:from>
    <xdr:to>
      <xdr:col>8</xdr:col>
      <xdr:colOff>625928</xdr:colOff>
      <xdr:row>13</xdr:row>
      <xdr:rowOff>85724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AB9C41D-C9CB-4FE2-8CE2-5C1795369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62320</xdr:colOff>
      <xdr:row>0</xdr:row>
      <xdr:rowOff>0</xdr:rowOff>
    </xdr:from>
    <xdr:to>
      <xdr:col>12</xdr:col>
      <xdr:colOff>419100</xdr:colOff>
      <xdr:row>1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9666FB5-9653-43F6-AE33-F573AD4CFF0C}"/>
            </a:ext>
          </a:extLst>
        </xdr:cNvPr>
        <xdr:cNvSpPr txBox="1"/>
      </xdr:nvSpPr>
      <xdr:spPr>
        <a:xfrm flipH="1">
          <a:off x="10139770" y="140153"/>
          <a:ext cx="2185580" cy="364672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600" i="0" baseline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          Rating </a:t>
          </a:r>
          <a:r>
            <a:rPr lang="en-US" sz="1600" i="0">
              <a:solidFill>
                <a:schemeClr val="bg1"/>
              </a:solidFill>
              <a:latin typeface="Bernard MT Condensed" panose="02050806060905020404" pitchFamily="18" charset="0"/>
              <a:cs typeface="Aldhabi" panose="020B0604020202020204" pitchFamily="2" charset="-78"/>
            </a:rPr>
            <a:t>Comparison</a:t>
          </a:r>
          <a:endParaRPr lang="en-US" sz="1050" i="0">
            <a:solidFill>
              <a:schemeClr val="bg1"/>
            </a:solidFill>
            <a:latin typeface="Bernard MT Condensed" panose="02050806060905020404" pitchFamily="18" charset="0"/>
            <a:cs typeface="Aldhabi" panose="020B0604020202020204" pitchFamily="2" charset="-78"/>
          </a:endParaRPr>
        </a:p>
      </xdr:txBody>
    </xdr:sp>
    <xdr:clientData/>
  </xdr:twoCellAnchor>
  <xdr:twoCellAnchor editAs="absolute">
    <xdr:from>
      <xdr:col>8</xdr:col>
      <xdr:colOff>701674</xdr:colOff>
      <xdr:row>2</xdr:row>
      <xdr:rowOff>68117</xdr:rowOff>
    </xdr:from>
    <xdr:to>
      <xdr:col>13</xdr:col>
      <xdr:colOff>9525</xdr:colOff>
      <xdr:row>13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3D3E4C6-8E08-458E-8922-B17667CF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85725</xdr:colOff>
      <xdr:row>0</xdr:row>
      <xdr:rowOff>0</xdr:rowOff>
    </xdr:from>
    <xdr:to>
      <xdr:col>9</xdr:col>
      <xdr:colOff>552450</xdr:colOff>
      <xdr:row>2</xdr:row>
      <xdr:rowOff>114300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D75EB80-2CE3-4D32-801A-D99BD36BF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57150"/>
          <a:ext cx="46672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18</xdr:row>
      <xdr:rowOff>47625</xdr:rowOff>
    </xdr:from>
    <xdr:to>
      <xdr:col>12</xdr:col>
      <xdr:colOff>590550</xdr:colOff>
      <xdr:row>21</xdr:row>
      <xdr:rowOff>790574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A59D755-BC30-4712-BA53-4F0BE9F6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76200</xdr:colOff>
      <xdr:row>13</xdr:row>
      <xdr:rowOff>133350</xdr:rowOff>
    </xdr:from>
    <xdr:to>
      <xdr:col>8</xdr:col>
      <xdr:colOff>504825</xdr:colOff>
      <xdr:row>16</xdr:row>
      <xdr:rowOff>19050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51657E46-D295-41D8-8DCC-699B75F66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229552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523875</xdr:colOff>
      <xdr:row>13</xdr:row>
      <xdr:rowOff>123825</xdr:rowOff>
    </xdr:from>
    <xdr:to>
      <xdr:col>9</xdr:col>
      <xdr:colOff>209550</xdr:colOff>
      <xdr:row>16</xdr:row>
      <xdr:rowOff>19050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6F42AA7-E118-42D6-B36B-553E310B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8850" y="2286000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182827</xdr:colOff>
      <xdr:row>13</xdr:row>
      <xdr:rowOff>152400</xdr:rowOff>
    </xdr:from>
    <xdr:to>
      <xdr:col>10</xdr:col>
      <xdr:colOff>305584</xdr:colOff>
      <xdr:row>15</xdr:row>
      <xdr:rowOff>180975</xdr:rowOff>
    </xdr:to>
    <xdr:pic>
      <xdr:nvPicPr>
        <xdr:cNvPr id="42" name="Picture 41" descr="Wonder Woman Logo Black And White - Wonder Woman Logo Png, Transparent Png ">
          <a:extLst>
            <a:ext uri="{FF2B5EF4-FFF2-40B4-BE49-F238E27FC236}">
              <a16:creationId xmlns:a16="http://schemas.microsoft.com/office/drawing/2014/main" id="{7D134A94-6981-48A7-A415-DD3CCE356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BEBA8EAE-BF5A-486C-A8C5-ECC9F3942E4B}">
              <a14:imgProps xmlns:a14="http://schemas.microsoft.com/office/drawing/2010/main">
                <a14:imgLayer r:embed="rId14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0277" y="2314575"/>
          <a:ext cx="732357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233643</xdr:colOff>
      <xdr:row>13</xdr:row>
      <xdr:rowOff>114301</xdr:rowOff>
    </xdr:from>
    <xdr:to>
      <xdr:col>11</xdr:col>
      <xdr:colOff>10646</xdr:colOff>
      <xdr:row>16</xdr:row>
      <xdr:rowOff>9526</xdr:rowOff>
    </xdr:to>
    <xdr:pic>
      <xdr:nvPicPr>
        <xdr:cNvPr id="43" name="Picture 42" descr="Aquaman Logo Vinyl Decal Sticker | Car exterior, Decals, Vinyl decals">
          <a:extLst>
            <a:ext uri="{FF2B5EF4-FFF2-40B4-BE49-F238E27FC236}">
              <a16:creationId xmlns:a16="http://schemas.microsoft.com/office/drawing/2014/main" id="{B3D9C775-9717-413F-AA45-11F170ED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0693" y="2276476"/>
          <a:ext cx="386603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571500</xdr:colOff>
      <xdr:row>13</xdr:row>
      <xdr:rowOff>114300</xdr:rowOff>
    </xdr:from>
    <xdr:to>
      <xdr:col>11</xdr:col>
      <xdr:colOff>390525</xdr:colOff>
      <xdr:row>16</xdr:row>
      <xdr:rowOff>0</xdr:rowOff>
    </xdr:to>
    <xdr:pic>
      <xdr:nvPicPr>
        <xdr:cNvPr id="44" name="Picture 43" descr="The Flash Computer Icons Adobe Flash Player, Flash, trademark, logo,  desktop Wallpaper png | PNGWing">
          <a:extLst>
            <a:ext uri="{FF2B5EF4-FFF2-40B4-BE49-F238E27FC236}">
              <a16:creationId xmlns:a16="http://schemas.microsoft.com/office/drawing/2014/main" id="{8B779DEC-DC9D-48DB-9413-3A4A27B1A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2276475"/>
          <a:ext cx="42862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329293</xdr:colOff>
      <xdr:row>13</xdr:row>
      <xdr:rowOff>122464</xdr:rowOff>
    </xdr:from>
    <xdr:to>
      <xdr:col>12</xdr:col>
      <xdr:colOff>139382</xdr:colOff>
      <xdr:row>16</xdr:row>
      <xdr:rowOff>0</xdr:rowOff>
    </xdr:to>
    <xdr:pic>
      <xdr:nvPicPr>
        <xdr:cNvPr id="46" name="Picture 45" descr="Green Lantern Black Logo transparent PNG - StickPNG">
          <a:extLst>
            <a:ext uri="{FF2B5EF4-FFF2-40B4-BE49-F238E27FC236}">
              <a16:creationId xmlns:a16="http://schemas.microsoft.com/office/drawing/2014/main" id="{4D455E62-7718-4AF7-B5C6-397DD9547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5943" y="2284639"/>
          <a:ext cx="419689" cy="420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142875</xdr:colOff>
      <xdr:row>13</xdr:row>
      <xdr:rowOff>114300</xdr:rowOff>
    </xdr:from>
    <xdr:to>
      <xdr:col>12</xdr:col>
      <xdr:colOff>561975</xdr:colOff>
      <xdr:row>15</xdr:row>
      <xdr:rowOff>180975</xdr:rowOff>
    </xdr:to>
    <xdr:pic>
      <xdr:nvPicPr>
        <xdr:cNvPr id="47" name="Picture 46" descr="Cyborg Symbol Stencil | Free Stencil Gallery">
          <a:extLst>
            <a:ext uri="{FF2B5EF4-FFF2-40B4-BE49-F238E27FC236}">
              <a16:creationId xmlns:a16="http://schemas.microsoft.com/office/drawing/2014/main" id="{DDFD1B2B-673A-4F5E-BFEF-D1B1791E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BEBA8EAE-BF5A-486C-A8C5-ECC9F3942E4B}">
              <a14:imgProps xmlns:a14="http://schemas.microsoft.com/office/drawing/2010/main">
                <a14:imgLayer r:embed="rId21">
                  <a14:imgEffect>
                    <a14:backgroundRemoval t="10000" b="90000" l="10000" r="90000">
                      <a14:foregroundMark x1="37037" y1="12963" x2="37037" y2="12963"/>
                      <a14:foregroundMark x1="47407" y1="36296" x2="47407" y2="36296"/>
                      <a14:foregroundMark x1="47037" y1="25926" x2="47037" y2="25926"/>
                      <a14:foregroundMark x1="23704" y1="55185" x2="23704" y2="55185"/>
                      <a14:backgroundMark x1="741" y1="741" x2="27778" y2="1852"/>
                      <a14:backgroundMark x1="27778" y1="1852" x2="47037" y2="370"/>
                      <a14:backgroundMark x1="47037" y1="370" x2="97407" y2="2593"/>
                      <a14:backgroundMark x1="97407" y1="2593" x2="32963" y2="3704"/>
                      <a14:backgroundMark x1="32963" y1="3704" x2="11481" y2="22593"/>
                      <a14:backgroundMark x1="41852" y1="38889" x2="41852" y2="38889"/>
                      <a14:backgroundMark x1="41481" y1="8148" x2="41481" y2="814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2276475"/>
          <a:ext cx="4191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114301</xdr:colOff>
      <xdr:row>15</xdr:row>
      <xdr:rowOff>133349</xdr:rowOff>
    </xdr:from>
    <xdr:to>
      <xdr:col>8</xdr:col>
      <xdr:colOff>466725</xdr:colOff>
      <xdr:row>18</xdr:row>
      <xdr:rowOff>69859</xdr:rowOff>
    </xdr:to>
    <xdr:pic>
      <xdr:nvPicPr>
        <xdr:cNvPr id="48" name="Picture 47" descr="Round blue and teal logo art, Iron Man Logo Decal Symbol, iron, angle,  electronics png | PNGEgg">
          <a:extLst>
            <a:ext uri="{FF2B5EF4-FFF2-40B4-BE49-F238E27FC236}">
              <a16:creationId xmlns:a16="http://schemas.microsoft.com/office/drawing/2014/main" id="{26335A19-8E10-4472-A089-70D496C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BEBA8EAE-BF5A-486C-A8C5-ECC9F3942E4B}">
              <a14:imgProps xmlns:a14="http://schemas.microsoft.com/office/drawing/2010/main">
                <a14:imgLayer r:embed="rId23">
                  <a14:imgEffect>
                    <a14:backgroundRemoval t="9898" b="89866" l="6111" r="95000">
                      <a14:foregroundMark x1="6222" y1="42341" x2="6222" y2="42341"/>
                      <a14:foregroundMark x1="95000" y1="47447" x2="95000" y2="4744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9276" y="2647949"/>
          <a:ext cx="352424" cy="498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584338</xdr:colOff>
      <xdr:row>15</xdr:row>
      <xdr:rowOff>184896</xdr:rowOff>
    </xdr:from>
    <xdr:to>
      <xdr:col>9</xdr:col>
      <xdr:colOff>219075</xdr:colOff>
      <xdr:row>18</xdr:row>
      <xdr:rowOff>1836</xdr:rowOff>
    </xdr:to>
    <xdr:pic>
      <xdr:nvPicPr>
        <xdr:cNvPr id="49" name="Picture 48" descr="Captain America Heat Transfer Vinyl | Etsy India">
          <a:extLst>
            <a:ext uri="{FF2B5EF4-FFF2-40B4-BE49-F238E27FC236}">
              <a16:creationId xmlns:a16="http://schemas.microsoft.com/office/drawing/2014/main" id="{BBD02762-1F66-4CE2-841D-742059E7D2E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3611" b="22368"/>
        <a:stretch/>
      </xdr:blipFill>
      <xdr:spPr bwMode="auto">
        <a:xfrm>
          <a:off x="9909313" y="2699496"/>
          <a:ext cx="387212" cy="378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345496</xdr:colOff>
      <xdr:row>15</xdr:row>
      <xdr:rowOff>171451</xdr:rowOff>
    </xdr:from>
    <xdr:to>
      <xdr:col>10</xdr:col>
      <xdr:colOff>116509</xdr:colOff>
      <xdr:row>18</xdr:row>
      <xdr:rowOff>9525</xdr:rowOff>
    </xdr:to>
    <xdr:pic>
      <xdr:nvPicPr>
        <xdr:cNvPr id="50" name="Picture 49" descr="Black Widow Symbol Fill - Black Widow Logo Marvel Transparent PNG - 886x902  - Free Download on NicePNG">
          <a:extLst>
            <a:ext uri="{FF2B5EF4-FFF2-40B4-BE49-F238E27FC236}">
              <a16:creationId xmlns:a16="http://schemas.microsoft.com/office/drawing/2014/main" id="{56F525FC-585F-4E8A-AD5B-B51E2B021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2946" y="2686051"/>
          <a:ext cx="380613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66675</xdr:colOff>
      <xdr:row>15</xdr:row>
      <xdr:rowOff>171451</xdr:rowOff>
    </xdr:from>
    <xdr:to>
      <xdr:col>11</xdr:col>
      <xdr:colOff>152400</xdr:colOff>
      <xdr:row>18</xdr:row>
      <xdr:rowOff>9526</xdr:rowOff>
    </xdr:to>
    <xdr:pic>
      <xdr:nvPicPr>
        <xdr:cNvPr id="51" name="Picture 50" descr="Black Panther In China Black Panther Marvel Head, Emblem, Symbol, Glass, Logo  Transparent Png – Pngset.com">
          <a:extLst>
            <a:ext uri="{FF2B5EF4-FFF2-40B4-BE49-F238E27FC236}">
              <a16:creationId xmlns:a16="http://schemas.microsoft.com/office/drawing/2014/main" id="{491BA6B4-0088-4D14-8215-315C435B7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BEBA8EAE-BF5A-486C-A8C5-ECC9F3942E4B}">
              <a14:imgProps xmlns:a14="http://schemas.microsoft.com/office/drawing/2010/main">
                <a14:imgLayer r:embed="rId27">
                  <a14:imgEffect>
                    <a14:backgroundRemoval t="10000" b="90000" l="10000" r="90000">
                      <a14:foregroundMark x1="49400" y1="82624" x2="49400" y2="82624"/>
                      <a14:foregroundMark x1="40100" y1="77660" x2="40100" y2="77660"/>
                      <a14:foregroundMark x1="37600" y1="70567" x2="37600" y2="70567"/>
                      <a14:foregroundMark x1="58100" y1="79255" x2="58100" y2="79255"/>
                      <a14:foregroundMark x1="62100" y1="71099" x2="62100" y2="71099"/>
                      <a14:foregroundMark x1="52800" y1="48404" x2="52800" y2="48404"/>
                      <a14:foregroundMark x1="54700" y1="46809" x2="54700" y2="46809"/>
                      <a14:foregroundMark x1="45700" y1="47872" x2="45700" y2="47872"/>
                      <a14:foregroundMark x1="47800" y1="66667" x2="47800" y2="66667"/>
                      <a14:foregroundMark x1="49400" y1="69858" x2="49400" y2="69858"/>
                      <a14:foregroundMark x1="46600" y1="48936" x2="46600" y2="48936"/>
                      <a14:foregroundMark x1="47800" y1="49645" x2="47800" y2="49645"/>
                      <a14:foregroundMark x1="41300" y1="37943" x2="41300" y2="37943"/>
                      <a14:foregroundMark x1="41600" y1="18085" x2="41600" y2="18085"/>
                      <a14:foregroundMark x1="57800" y1="18794" x2="57800" y2="18794"/>
                      <a14:foregroundMark x1="59000" y1="24291" x2="59000" y2="24291"/>
                      <a14:foregroundMark x1="60200" y1="28546" x2="60200" y2="28546"/>
                      <a14:foregroundMark x1="63700" y1="34752" x2="63700" y2="34752"/>
                      <a14:foregroundMark x1="35700" y1="25355" x2="35700" y2="2535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3725" y="2686051"/>
          <a:ext cx="6953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581026</xdr:colOff>
      <xdr:row>15</xdr:row>
      <xdr:rowOff>171450</xdr:rowOff>
    </xdr:from>
    <xdr:to>
      <xdr:col>11</xdr:col>
      <xdr:colOff>295275</xdr:colOff>
      <xdr:row>18</xdr:row>
      <xdr:rowOff>57466</xdr:rowOff>
    </xdr:to>
    <xdr:pic>
      <xdr:nvPicPr>
        <xdr:cNvPr id="52" name="Picture 51" descr="HD Spider Red Logo PNG | Spiderman pictures, Red logo, Scarlet spider">
          <a:extLst>
            <a:ext uri="{FF2B5EF4-FFF2-40B4-BE49-F238E27FC236}">
              <a16:creationId xmlns:a16="http://schemas.microsoft.com/office/drawing/2014/main" id="{0990A0B5-9B62-4745-B842-F57546DD0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BEBA8EAE-BF5A-486C-A8C5-ECC9F3942E4B}">
              <a14:imgProps xmlns:a14="http://schemas.microsoft.com/office/drawing/2010/main">
                <a14:imgLayer r:embed="rId29">
                  <a14:imgEffect>
                    <a14:backgroundRemoval t="4669" b="89910" l="10000" r="90000">
                      <a14:foregroundMark x1="25000" y1="14458" x2="25000" y2="14458"/>
                      <a14:foregroundMark x1="33125" y1="16867" x2="33125" y2="16867"/>
                      <a14:foregroundMark x1="32917" y1="16416" x2="32917" y2="16416"/>
                      <a14:foregroundMark x1="32708" y1="16416" x2="32708" y2="16416"/>
                      <a14:foregroundMark x1="32708" y1="16416" x2="32708" y2="16416"/>
                      <a14:foregroundMark x1="32708" y1="16566" x2="32708" y2="16566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24375" y1="13705" x2="24375" y2="13705"/>
                      <a14:foregroundMark x1="87708" y1="5271" x2="87708" y2="5271"/>
                      <a14:foregroundMark x1="69792" y1="4669" x2="69792" y2="466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8076" y="2686050"/>
          <a:ext cx="323849" cy="447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161925</xdr:colOff>
      <xdr:row>15</xdr:row>
      <xdr:rowOff>152400</xdr:rowOff>
    </xdr:from>
    <xdr:to>
      <xdr:col>12</xdr:col>
      <xdr:colOff>319768</xdr:colOff>
      <xdr:row>18</xdr:row>
      <xdr:rowOff>38100</xdr:rowOff>
    </xdr:to>
    <xdr:pic>
      <xdr:nvPicPr>
        <xdr:cNvPr id="54" name="Picture 53" descr="Celfidesign Doctor Strange Logo Official Merchandise of Marvel Stickers to  Personalize Laptops Skateboard Luggages Bumpers Bikes Laptops and More  (Multicolored) - Buy Celfidesign Doctor Strange Logo Official Merchandise  of Marvel Stickers to">
          <a:extLst>
            <a:ext uri="{FF2B5EF4-FFF2-40B4-BE49-F238E27FC236}">
              <a16:creationId xmlns:a16="http://schemas.microsoft.com/office/drawing/2014/main" id="{FC3EF043-42CE-4DE5-8810-6B27805DB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BEBA8EAE-BF5A-486C-A8C5-ECC9F3942E4B}">
              <a14:imgProps xmlns:a14="http://schemas.microsoft.com/office/drawing/2010/main">
                <a14:imgLayer r:embed="rId31">
                  <a14:imgEffect>
                    <a14:backgroundRemoval t="10000" b="90000" l="10000" r="90000">
                      <a14:backgroundMark x1="32500" y1="61143" x2="32500" y2="6114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8575" y="2667000"/>
          <a:ext cx="76744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148342</xdr:colOff>
      <xdr:row>15</xdr:row>
      <xdr:rowOff>152401</xdr:rowOff>
    </xdr:from>
    <xdr:to>
      <xdr:col>12</xdr:col>
      <xdr:colOff>566435</xdr:colOff>
      <xdr:row>18</xdr:row>
      <xdr:rowOff>9525</xdr:rowOff>
    </xdr:to>
    <xdr:pic>
      <xdr:nvPicPr>
        <xdr:cNvPr id="55" name="Picture 54" descr="Amazon.com: Marvel Avengers Vision Simple Symbol PopSockets PopGrip:  Swappable Grip for Phones &amp; Tablets : Cell Phones &amp; Accessories">
          <a:extLst>
            <a:ext uri="{FF2B5EF4-FFF2-40B4-BE49-F238E27FC236}">
              <a16:creationId xmlns:a16="http://schemas.microsoft.com/office/drawing/2014/main" id="{C811790A-FCA2-4438-B81F-48FAC75D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backgroundRemoval t="8884" b="89916" l="9988" r="89892">
                      <a14:foregroundMark x1="11552" y1="28932" x2="11552" y2="28932"/>
                      <a14:foregroundMark x1="61733" y1="8884" x2="61733" y2="8884"/>
                      <a14:foregroundMark x1="61733" y1="8884" x2="61733" y2="8884"/>
                      <a14:foregroundMark x1="59446" y1="47779" x2="59446" y2="47779"/>
                      <a14:foregroundMark x1="66185" y1="41056" x2="66185" y2="41056"/>
                      <a14:foregroundMark x1="65102" y1="41056" x2="65102" y2="41056"/>
                      <a14:foregroundMark x1="43923" y1="21128" x2="43923" y2="21128"/>
                      <a14:foregroundMark x1="43923" y1="21128" x2="43923" y2="21128"/>
                      <a14:foregroundMark x1="50542" y1="22209" x2="50542" y2="22209"/>
                      <a14:foregroundMark x1="52828" y1="22209" x2="52828" y2="22209"/>
                      <a14:foregroundMark x1="52828" y1="22209" x2="52828" y2="22209"/>
                      <a14:foregroundMark x1="52828" y1="28932" x2="52828" y2="28932"/>
                      <a14:foregroundMark x1="25030" y1="57743" x2="25030" y2="57743"/>
                      <a14:foregroundMark x1="25030" y1="57743" x2="25030" y2="57743"/>
                      <a14:foregroundMark x1="25030" y1="57743" x2="25030" y2="57743"/>
                      <a14:foregroundMark x1="28279" y1="57743" x2="28279" y2="57743"/>
                      <a14:foregroundMark x1="57280" y1="81152" x2="57280" y2="81152"/>
                      <a14:foregroundMark x1="61733" y1="78872" x2="61733" y2="75510"/>
                      <a14:foregroundMark x1="66185" y1="72269" x2="66185" y2="72269"/>
                      <a14:foregroundMark x1="68472" y1="68908" x2="68472" y2="689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4592" y="2667001"/>
          <a:ext cx="418093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873880902778" createdVersion="7" refreshedVersion="7" minRefreshableVersion="3" recordCount="39" xr:uid="{1BCF7D2D-0BE1-4B37-9B3E-5EAB6CA6EF70}">
  <cacheSource type="worksheet">
    <worksheetSource name="db"/>
  </cacheSource>
  <cacheFields count="12">
    <cacheField name="Sr.No" numFmtId="0">
      <sharedItems containsSemiMixedTypes="0" containsString="0" containsNumber="1" containsInteger="1" minValue="1" maxValue="39"/>
    </cacheField>
    <cacheField name="Original Title" numFmtId="0">
      <sharedItems count="39">
        <s v="Catwoman"/>
        <s v="Batman Begins"/>
        <s v="Superman Returns"/>
        <s v="The Dark Knight"/>
        <s v="The Incredible Hulk"/>
        <s v="Iron Man"/>
        <s v="Watchmen"/>
        <s v="Iron Man 2"/>
        <s v="Jonah Hex "/>
        <s v="Thor"/>
        <s v="Green Lantern"/>
        <s v="Captain America: The First Avenger"/>
        <s v="The Dark Knight Rises"/>
        <s v="The Avengers"/>
        <s v="Man of Steel"/>
        <s v="Thor: The Dark World"/>
        <s v="Iron Man Three"/>
        <s v="Captain America: The Winter Soldier"/>
        <s v="Guardians of the Galaxy"/>
        <s v="Avengers: Age of Ultron "/>
        <s v="Ant-Man"/>
        <s v="Batman v Superman: Dawn of Justice"/>
        <s v="Doctor Strange"/>
        <s v="Captain America: Civil War"/>
        <s v="Suicide Squad "/>
        <s v="Spider-Man: Homecoming"/>
        <s v="Guardians of the Galaxy Vol. 2"/>
        <s v="Justice League"/>
        <s v="Wonder Woman"/>
        <s v="Thor:Ragnarok"/>
        <s v="Aquaman"/>
        <s v="Avengers: Infinity War"/>
        <s v="Black Panther"/>
        <s v="Ant-Man and the Wasp"/>
        <s v="Shazam!"/>
        <s v="Joker"/>
        <s v="Avengers: Endgame"/>
        <s v="Captain Marve"/>
        <s v="Spider-Man: Far from Home"/>
      </sharedItems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/>
    </cacheField>
    <cacheField name="Metascore" numFmtId="0">
      <sharedItems containsSemiMixedTypes="0" containsString="0" containsNumber="1" containsInteger="1" minValue="27" maxValue="88"/>
    </cacheField>
    <cacheField name="Minutes" numFmtId="0">
      <sharedItems containsSemiMixedTypes="0" containsString="0" containsNumber="1" containsInteger="1" minValue="81" maxValue="181"/>
    </cacheField>
    <cacheField name="Release" numFmtId="0">
      <sharedItems containsSemiMixedTypes="0" containsString="0" containsNumber="1" containsInteger="1" minValue="2004" maxValue="2019"/>
    </cacheField>
    <cacheField name="Budget" numFmtId="164">
      <sharedItems containsSemiMixedTypes="0" containsString="0" containsNumber="1" containsInteger="1" minValue="47000000" maxValue="356000000"/>
    </cacheField>
    <cacheField name="Opening Weekend USA" numFmtId="164">
      <sharedItems containsSemiMixedTypes="0" containsString="0" containsNumber="1" containsInteger="1" minValue="5379365" maxValue="357115007"/>
    </cacheField>
    <cacheField name="Gross USA" numFmtId="164">
      <sharedItems containsSemiMixedTypes="0" containsString="0" containsNumber="1" containsInteger="1" minValue="10547117" maxValue="858373000"/>
    </cacheField>
    <cacheField name="Gross Worldwide" numFmtId="164">
      <sharedItems containsSemiMixedTypes="0" containsString="0" containsNumber="1" containsInteger="1" minValue="10903312" maxValue="2797800564"/>
    </cacheField>
    <cacheField name="Net Profit" numFmtId="0">
      <sharedItems/>
    </cacheField>
  </cacheFields>
  <extLst>
    <ext xmlns:x14="http://schemas.microsoft.com/office/spreadsheetml/2009/9/main" uri="{725AE2AE-9491-48be-B2B4-4EB974FC3084}">
      <x14:pivotCacheDefinition pivotCacheId="134854747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893983564813" createdVersion="7" refreshedVersion="7" minRefreshableVersion="3" recordCount="39" xr:uid="{24F456BA-9534-4036-A5FD-F90158B6A4EB}">
  <cacheSource type="worksheet">
    <worksheetSource name="db[[Original Title]:[Rate]]"/>
  </cacheSource>
  <cacheFields count="3">
    <cacheField name="Original Title" numFmtId="0">
      <sharedItems count="39">
        <s v="Catwoman"/>
        <s v="Batman Begins"/>
        <s v="Superman Returns"/>
        <s v="The Dark Knight"/>
        <s v="The Incredible Hulk"/>
        <s v="Iron Man"/>
        <s v="Watchmen"/>
        <s v="Iron Man 2"/>
        <s v="Jonah Hex "/>
        <s v="Thor"/>
        <s v="Green Lantern"/>
        <s v="Captain America: The First Avenger"/>
        <s v="The Dark Knight Rises"/>
        <s v="The Avengers"/>
        <s v="Man of Steel"/>
        <s v="Thor: The Dark World"/>
        <s v="Iron Man Three"/>
        <s v="Captain America: The Winter Soldier"/>
        <s v="Guardians of the Galaxy"/>
        <s v="Avengers: Age of Ultron "/>
        <s v="Ant-Man"/>
        <s v="Batman v Superman: Dawn of Justice"/>
        <s v="Doctor Strange"/>
        <s v="Captain America: Civil War"/>
        <s v="Suicide Squad "/>
        <s v="Spider-Man: Homecoming"/>
        <s v="Guardians of the Galaxy Vol. 2"/>
        <s v="Justice League"/>
        <s v="Wonder Woman"/>
        <s v="Thor:Ragnarok"/>
        <s v="Aquaman"/>
        <s v="Avengers: Infinity War"/>
        <s v="Black Panther"/>
        <s v="Ant-Man and the Wasp"/>
        <s v="Shazam!"/>
        <s v="Joker"/>
        <s v="Avengers: Endgame"/>
        <s v="Captain Marve"/>
        <s v="Spider-Man: Far from Home"/>
      </sharedItems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 count="24">
        <n v="3.3"/>
        <n v="8.1999999999999993"/>
        <n v="6"/>
        <n v="9"/>
        <n v="6.7"/>
        <n v="7.9"/>
        <n v="7.6"/>
        <n v="7"/>
        <n v="4.7"/>
        <n v="5.5"/>
        <n v="6.9"/>
        <n v="8.4"/>
        <n v="8"/>
        <n v="7.1"/>
        <n v="7.2"/>
        <n v="7.7"/>
        <n v="7.3"/>
        <n v="6.5"/>
        <n v="7.5"/>
        <n v="7.8"/>
        <n v="7.4"/>
        <n v="6.4"/>
        <n v="8.5"/>
        <n v="8.69999999999999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2.925684259259" createdVersion="7" refreshedVersion="7" minRefreshableVersion="3" recordCount="39" xr:uid="{B61575FB-0B7B-42CB-8179-7B84483B9E41}">
  <cacheSource type="worksheet">
    <worksheetSource name="db[[Original Title2]:[Net Profit]]"/>
  </cacheSource>
  <cacheFields count="4">
    <cacheField name="Original Title2" numFmtId="0">
      <sharedItems/>
    </cacheField>
    <cacheField name="Company3" numFmtId="0">
      <sharedItems count="2">
        <s v="DC"/>
        <s v="Marvel"/>
      </sharedItems>
    </cacheField>
    <cacheField name="Gross Worldwide" numFmtId="164">
      <sharedItems containsSemiMixedTypes="0" containsString="0" containsNumber="1" containsInteger="1" minValue="10903312" maxValue="2797800564"/>
    </cacheField>
    <cacheField name="Net Profit" numFmtId="0">
      <sharedItems count="2">
        <s v="Flop"/>
        <s v="Hi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7.942128240742" createdVersion="7" refreshedVersion="7" minRefreshableVersion="3" recordCount="39" xr:uid="{E19ED269-3BC1-45BA-BDC4-5A6DA9A276C2}">
  <cacheSource type="worksheet">
    <worksheetSource ref="A1:O40" sheet="db"/>
  </cacheSource>
  <cacheFields count="16">
    <cacheField name="Sr.No" numFmtId="0">
      <sharedItems containsSemiMixedTypes="0" containsString="0" containsNumber="1" containsInteger="1" minValue="1" maxValue="39"/>
    </cacheField>
    <cacheField name="Original Title" numFmtId="0">
      <sharedItems/>
    </cacheField>
    <cacheField name="Company" numFmtId="0">
      <sharedItems count="2">
        <s v="DC"/>
        <s v="Marvel"/>
      </sharedItems>
    </cacheField>
    <cacheField name="Rate" numFmtId="0">
      <sharedItems containsSemiMixedTypes="0" containsString="0" containsNumber="1" minValue="3.3" maxValue="9"/>
    </cacheField>
    <cacheField name="Metascore" numFmtId="0">
      <sharedItems containsSemiMixedTypes="0" containsString="0" containsNumber="1" containsInteger="1" minValue="27" maxValue="88"/>
    </cacheField>
    <cacheField name="Minutes" numFmtId="0">
      <sharedItems containsSemiMixedTypes="0" containsString="0" containsNumber="1" containsInteger="1" minValue="81" maxValue="181"/>
    </cacheField>
    <cacheField name="Release" numFmtId="0">
      <sharedItems containsSemiMixedTypes="0" containsString="0" containsNumber="1" containsInteger="1" minValue="2004" maxValue="2019"/>
    </cacheField>
    <cacheField name="Budget" numFmtId="164">
      <sharedItems containsSemiMixedTypes="0" containsString="0" containsNumber="1" containsInteger="1" minValue="47000000" maxValue="356000000"/>
    </cacheField>
    <cacheField name="Opening Weekend USA" numFmtId="164">
      <sharedItems containsSemiMixedTypes="0" containsString="0" containsNumber="1" containsInteger="1" minValue="5379365" maxValue="357115007"/>
    </cacheField>
    <cacheField name="Gross USA" numFmtId="164">
      <sharedItems containsSemiMixedTypes="0" containsString="0" containsNumber="1" containsInteger="1" minValue="10547117" maxValue="858373000"/>
    </cacheField>
    <cacheField name="Original Title2" numFmtId="0">
      <sharedItems/>
    </cacheField>
    <cacheField name="Company3" numFmtId="0">
      <sharedItems/>
    </cacheField>
    <cacheField name="Gross Worldwide" numFmtId="164">
      <sharedItems containsSemiMixedTypes="0" containsString="0" containsNumber="1" containsInteger="1" minValue="10903312" maxValue="2797800564"/>
    </cacheField>
    <cacheField name="Percentage Return" numFmtId="9">
      <sharedItems containsSemiMixedTypes="0" containsString="0" containsNumber="1" minValue="-0.76801463829787231" maxValue="18.281901454545455"/>
    </cacheField>
    <cacheField name="Hit/Flop" numFmtId="0">
      <sharedItems/>
    </cacheField>
    <cacheField name="%Return" numFmtId="0" formula="(('Gross Worldwide'-Budget)/(Budget)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8.005018171294" createdVersion="7" refreshedVersion="7" minRefreshableVersion="3" recordCount="7" xr:uid="{DBF68AB3-663E-4186-A1B1-D24C1FB026ED}">
  <cacheSource type="worksheet">
    <worksheetSource ref="A1:D8" sheet="Awards"/>
  </cacheSource>
  <cacheFields count="4">
    <cacheField name="Sr.No" numFmtId="0">
      <sharedItems containsSemiMixedTypes="0" containsString="0" containsNumber="1" containsInteger="1" minValue="1" maxValue="7"/>
    </cacheField>
    <cacheField name="Original Title" numFmtId="0">
      <sharedItems/>
    </cacheField>
    <cacheField name="Company" numFmtId="0">
      <sharedItems count="2">
        <s v="DC"/>
        <s v="Marvel"/>
      </sharedItems>
    </cacheField>
    <cacheField name="Awards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LA SATVIK" refreshedDate="44658.908450810188" createdVersion="7" refreshedVersion="7" minRefreshableVersion="3" recordCount="55" xr:uid="{E5B605DE-C525-4B89-8208-47AC2D1E176F}">
  <cacheSource type="worksheet">
    <worksheetSource name="Live_action_edit5"/>
  </cacheSource>
  <cacheFields count="4">
    <cacheField name="Title" numFmtId="0">
      <sharedItems/>
    </cacheField>
    <cacheField name="Seasons" numFmtId="0">
      <sharedItems/>
    </cacheField>
    <cacheField name="Company" numFmtId="0">
      <sharedItems count="2">
        <s v="DC"/>
        <s v="Marvel"/>
      </sharedItems>
    </cacheField>
    <cacheField name="Rating" numFmtId="0">
      <sharedItems containsSemiMixedTypes="0" containsString="0" containsNumber="1" minValue="3.5" maxValue="8.69999999999999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24"/>
    <x v="0"/>
    <x v="0"/>
    <n v="3.3"/>
    <n v="27"/>
    <n v="104"/>
    <n v="2004"/>
    <n v="100000000"/>
    <n v="16728411"/>
    <n v="40202379"/>
    <n v="82102379"/>
    <s v="Flop"/>
  </r>
  <r>
    <n v="25"/>
    <x v="1"/>
    <x v="0"/>
    <n v="8.1999999999999993"/>
    <n v="70"/>
    <n v="140"/>
    <n v="2005"/>
    <n v="150000000"/>
    <n v="48745440"/>
    <n v="206852432"/>
    <n v="373413297"/>
    <s v="Hit"/>
  </r>
  <r>
    <n v="26"/>
    <x v="2"/>
    <x v="0"/>
    <n v="6"/>
    <n v="72"/>
    <n v="154"/>
    <n v="2006"/>
    <n v="270000000"/>
    <n v="52535096"/>
    <n v="200081192"/>
    <n v="391081192"/>
    <s v="Flop"/>
  </r>
  <r>
    <n v="27"/>
    <x v="3"/>
    <x v="0"/>
    <n v="9"/>
    <n v="84"/>
    <n v="152"/>
    <n v="2008"/>
    <n v="185000000"/>
    <n v="158411483"/>
    <n v="535234033"/>
    <n v="1004934033"/>
    <s v="Hit"/>
  </r>
  <r>
    <n v="2"/>
    <x v="4"/>
    <x v="1"/>
    <n v="6.7"/>
    <n v="61"/>
    <n v="112"/>
    <n v="2008"/>
    <n v="150000000"/>
    <n v="55414050"/>
    <n v="134806913"/>
    <n v="263427551"/>
    <s v="Flop"/>
  </r>
  <r>
    <n v="1"/>
    <x v="5"/>
    <x v="1"/>
    <n v="7.9"/>
    <n v="79"/>
    <n v="126"/>
    <n v="2008"/>
    <n v="140000000"/>
    <n v="98618668"/>
    <n v="318604126"/>
    <n v="585366247"/>
    <s v="Hit"/>
  </r>
  <r>
    <n v="28"/>
    <x v="6"/>
    <x v="0"/>
    <n v="7.6"/>
    <n v="56"/>
    <n v="162"/>
    <n v="2009"/>
    <n v="130000000"/>
    <n v="55214334"/>
    <n v="107509799"/>
    <n v="185258983"/>
    <s v="Flop"/>
  </r>
  <r>
    <n v="3"/>
    <x v="7"/>
    <x v="1"/>
    <n v="7"/>
    <n v="57"/>
    <n v="124"/>
    <n v="2010"/>
    <n v="200000000"/>
    <n v="128122480"/>
    <n v="312433331"/>
    <n v="623933331"/>
    <s v="Flop"/>
  </r>
  <r>
    <n v="29"/>
    <x v="8"/>
    <x v="0"/>
    <n v="4.7"/>
    <n v="33"/>
    <n v="81"/>
    <n v="2010"/>
    <n v="47000000"/>
    <n v="5379365"/>
    <n v="10547117"/>
    <n v="10903312"/>
    <s v="Flop"/>
  </r>
  <r>
    <n v="4"/>
    <x v="9"/>
    <x v="1"/>
    <n v="7"/>
    <n v="57"/>
    <n v="115"/>
    <n v="2011"/>
    <n v="150000000"/>
    <n v="65723338"/>
    <n v="181030624"/>
    <n v="449326618"/>
    <s v="Flop"/>
  </r>
  <r>
    <n v="30"/>
    <x v="10"/>
    <x v="0"/>
    <n v="5.5"/>
    <n v="39"/>
    <n v="114"/>
    <n v="2011"/>
    <n v="200000000"/>
    <n v="53174303"/>
    <n v="116601172"/>
    <n v="219851172"/>
    <s v="Flop"/>
  </r>
  <r>
    <n v="5"/>
    <x v="11"/>
    <x v="1"/>
    <n v="6.9"/>
    <n v="66"/>
    <n v="124"/>
    <n v="2011"/>
    <n v="140000000"/>
    <n v="65058524"/>
    <n v="176654505"/>
    <n v="370569774"/>
    <s v="Hit"/>
  </r>
  <r>
    <n v="31"/>
    <x v="12"/>
    <x v="0"/>
    <n v="8.4"/>
    <n v="78"/>
    <n v="164"/>
    <n v="2012"/>
    <n v="250000000"/>
    <n v="160887295"/>
    <n v="448139099"/>
    <n v="1081041287"/>
    <s v="Hit"/>
  </r>
  <r>
    <n v="6"/>
    <x v="13"/>
    <x v="1"/>
    <n v="8"/>
    <n v="69"/>
    <n v="143"/>
    <n v="2012"/>
    <n v="220000000"/>
    <n v="207438708"/>
    <n v="623357910"/>
    <n v="1518812988"/>
    <s v="Hit"/>
  </r>
  <r>
    <n v="32"/>
    <x v="14"/>
    <x v="0"/>
    <n v="7.1"/>
    <n v="55"/>
    <n v="143"/>
    <n v="2013"/>
    <n v="225000000"/>
    <n v="116619362"/>
    <n v="291045518"/>
    <n v="668045518"/>
    <s v="Flop"/>
  </r>
  <r>
    <n v="8"/>
    <x v="15"/>
    <x v="1"/>
    <n v="6.9"/>
    <n v="54"/>
    <n v="112"/>
    <n v="2013"/>
    <n v="170000000"/>
    <n v="85737841"/>
    <n v="206362140"/>
    <n v="644783140"/>
    <s v="Flop"/>
  </r>
  <r>
    <n v="7"/>
    <x v="16"/>
    <x v="1"/>
    <n v="7.2"/>
    <n v="62"/>
    <n v="130"/>
    <n v="2013"/>
    <n v="200000000"/>
    <n v="174144585"/>
    <n v="409013994"/>
    <n v="1214811252"/>
    <s v="Flop"/>
  </r>
  <r>
    <n v="9"/>
    <x v="17"/>
    <x v="1"/>
    <n v="7.7"/>
    <n v="70"/>
    <n v="136"/>
    <n v="2014"/>
    <n v="170000000"/>
    <n v="95023721"/>
    <n v="259766572"/>
    <n v="714421503"/>
    <s v="Hit"/>
  </r>
  <r>
    <n v="10"/>
    <x v="18"/>
    <x v="1"/>
    <n v="8"/>
    <n v="76"/>
    <n v="121"/>
    <n v="2014"/>
    <n v="170000000"/>
    <n v="94320883"/>
    <n v="333176600"/>
    <n v="772776600"/>
    <s v="Hit"/>
  </r>
  <r>
    <n v="11"/>
    <x v="19"/>
    <x v="1"/>
    <n v="7.3"/>
    <n v="66"/>
    <n v="141"/>
    <n v="2015"/>
    <n v="250000000"/>
    <n v="191271109"/>
    <n v="459005868"/>
    <n v="1402805868"/>
    <s v="Hit"/>
  </r>
  <r>
    <n v="12"/>
    <x v="20"/>
    <x v="1"/>
    <n v="7.3"/>
    <n v="64"/>
    <n v="117"/>
    <n v="2015"/>
    <n v="130000000"/>
    <n v="57225526"/>
    <n v="180202163"/>
    <n v="519311965"/>
    <s v="Flop"/>
  </r>
  <r>
    <n v="33"/>
    <x v="21"/>
    <x v="0"/>
    <n v="6.5"/>
    <n v="44"/>
    <n v="151"/>
    <n v="2016"/>
    <n v="250000000"/>
    <n v="166007347"/>
    <n v="330360194"/>
    <n v="873634919"/>
    <s v="Flop"/>
  </r>
  <r>
    <n v="14"/>
    <x v="22"/>
    <x v="1"/>
    <n v="7.5"/>
    <n v="72"/>
    <n v="115"/>
    <n v="2016"/>
    <n v="165000000"/>
    <n v="85058311"/>
    <n v="232641920"/>
    <n v="677718395"/>
    <s v="Hit"/>
  </r>
  <r>
    <n v="13"/>
    <x v="23"/>
    <x v="1"/>
    <n v="7.8"/>
    <n v="75"/>
    <n v="147"/>
    <n v="2016"/>
    <n v="250000000"/>
    <n v="179139142"/>
    <n v="408084349"/>
    <n v="1153296293"/>
    <s v="Hit"/>
  </r>
  <r>
    <n v="34"/>
    <x v="24"/>
    <x v="0"/>
    <n v="6"/>
    <n v="40"/>
    <n v="123"/>
    <n v="2016"/>
    <n v="175000000"/>
    <n v="133682248"/>
    <n v="325100054"/>
    <n v="746846894"/>
    <s v="Flop"/>
  </r>
  <r>
    <n v="16"/>
    <x v="25"/>
    <x v="1"/>
    <n v="7.4"/>
    <n v="73"/>
    <n v="133"/>
    <n v="2017"/>
    <n v="175000000"/>
    <n v="117027503"/>
    <n v="334201140"/>
    <n v="880166924"/>
    <s v="Hit"/>
  </r>
  <r>
    <n v="15"/>
    <x v="26"/>
    <x v="1"/>
    <n v="7.6"/>
    <n v="67"/>
    <n v="136"/>
    <n v="2017"/>
    <n v="200000000"/>
    <n v="146510104"/>
    <n v="389813101"/>
    <n v="863756051"/>
    <s v="Hit"/>
  </r>
  <r>
    <n v="36"/>
    <x v="27"/>
    <x v="0"/>
    <n v="6.4"/>
    <n v="45"/>
    <n v="120"/>
    <n v="2017"/>
    <n v="300000000"/>
    <n v="93842239"/>
    <n v="229024295"/>
    <n v="657924295"/>
    <s v="Flop"/>
  </r>
  <r>
    <n v="35"/>
    <x v="28"/>
    <x v="0"/>
    <n v="7.4"/>
    <n v="76"/>
    <n v="141"/>
    <n v="2017"/>
    <n v="149000000"/>
    <n v="103251471"/>
    <n v="412563408"/>
    <n v="821847012"/>
    <s v="Hit"/>
  </r>
  <r>
    <n v="17"/>
    <x v="29"/>
    <x v="1"/>
    <n v="7.9"/>
    <n v="74"/>
    <n v="130"/>
    <n v="2017"/>
    <n v="180000000"/>
    <n v="122744989"/>
    <n v="315058289"/>
    <n v="853977126"/>
    <s v="Hit"/>
  </r>
  <r>
    <n v="37"/>
    <x v="30"/>
    <x v="0"/>
    <n v="7"/>
    <n v="55"/>
    <n v="143"/>
    <n v="2018"/>
    <n v="160000000"/>
    <n v="67873522"/>
    <n v="335061807"/>
    <n v="1148161807"/>
    <s v="Flop"/>
  </r>
  <r>
    <n v="19"/>
    <x v="31"/>
    <x v="1"/>
    <n v="8.5"/>
    <n v="68"/>
    <n v="149"/>
    <n v="2018"/>
    <n v="321000000"/>
    <n v="257698183"/>
    <n v="678815482"/>
    <n v="2048359754"/>
    <s v="Hit"/>
  </r>
  <r>
    <n v="18"/>
    <x v="32"/>
    <x v="1"/>
    <n v="7.3"/>
    <n v="88"/>
    <n v="134"/>
    <n v="2018"/>
    <n v="200000000"/>
    <n v="202003951"/>
    <n v="700059566"/>
    <n v="1346913161"/>
    <s v="Hit"/>
  </r>
  <r>
    <n v="20"/>
    <x v="33"/>
    <x v="1"/>
    <n v="7.1"/>
    <n v="70"/>
    <n v="118"/>
    <n v="2018"/>
    <n v="162000000"/>
    <n v="75812205"/>
    <n v="216648740"/>
    <n v="622674139"/>
    <s v="Hit"/>
  </r>
  <r>
    <n v="38"/>
    <x v="34"/>
    <x v="0"/>
    <n v="7.1"/>
    <n v="71"/>
    <n v="132"/>
    <n v="2019"/>
    <n v="100000000"/>
    <n v="53505326"/>
    <n v="140371656"/>
    <n v="364571656"/>
    <s v="Hit"/>
  </r>
  <r>
    <n v="39"/>
    <x v="35"/>
    <x v="0"/>
    <n v="8.6999999999999993"/>
    <n v="59"/>
    <n v="122"/>
    <n v="2019"/>
    <n v="55000000"/>
    <n v="96202337"/>
    <n v="333204580"/>
    <n v="1060504580"/>
    <s v="Flop"/>
  </r>
  <r>
    <n v="22"/>
    <x v="36"/>
    <x v="1"/>
    <n v="8.5"/>
    <n v="78"/>
    <n v="181"/>
    <n v="2019"/>
    <n v="356000000"/>
    <n v="357115007"/>
    <n v="858373000"/>
    <n v="2797800564"/>
    <s v="Hit"/>
  </r>
  <r>
    <n v="21"/>
    <x v="37"/>
    <x v="1"/>
    <n v="6.9"/>
    <n v="64"/>
    <n v="123"/>
    <n v="2019"/>
    <n v="175000000"/>
    <n v="153433423"/>
    <n v="426829839"/>
    <n v="1128274794"/>
    <s v="Flop"/>
  </r>
  <r>
    <n v="23"/>
    <x v="38"/>
    <x v="1"/>
    <n v="7.6"/>
    <n v="69"/>
    <n v="129"/>
    <n v="2019"/>
    <n v="160000000"/>
    <n v="92579212"/>
    <n v="390532085"/>
    <n v="1131927996"/>
    <s v="H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</r>
  <r>
    <x v="1"/>
    <x v="0"/>
    <x v="1"/>
  </r>
  <r>
    <x v="2"/>
    <x v="0"/>
    <x v="2"/>
  </r>
  <r>
    <x v="3"/>
    <x v="0"/>
    <x v="3"/>
  </r>
  <r>
    <x v="4"/>
    <x v="1"/>
    <x v="4"/>
  </r>
  <r>
    <x v="5"/>
    <x v="1"/>
    <x v="5"/>
  </r>
  <r>
    <x v="6"/>
    <x v="0"/>
    <x v="6"/>
  </r>
  <r>
    <x v="7"/>
    <x v="1"/>
    <x v="7"/>
  </r>
  <r>
    <x v="8"/>
    <x v="0"/>
    <x v="8"/>
  </r>
  <r>
    <x v="9"/>
    <x v="1"/>
    <x v="7"/>
  </r>
  <r>
    <x v="10"/>
    <x v="0"/>
    <x v="9"/>
  </r>
  <r>
    <x v="11"/>
    <x v="1"/>
    <x v="10"/>
  </r>
  <r>
    <x v="12"/>
    <x v="0"/>
    <x v="11"/>
  </r>
  <r>
    <x v="13"/>
    <x v="1"/>
    <x v="12"/>
  </r>
  <r>
    <x v="14"/>
    <x v="0"/>
    <x v="13"/>
  </r>
  <r>
    <x v="15"/>
    <x v="1"/>
    <x v="10"/>
  </r>
  <r>
    <x v="16"/>
    <x v="1"/>
    <x v="14"/>
  </r>
  <r>
    <x v="17"/>
    <x v="1"/>
    <x v="15"/>
  </r>
  <r>
    <x v="18"/>
    <x v="1"/>
    <x v="12"/>
  </r>
  <r>
    <x v="19"/>
    <x v="1"/>
    <x v="16"/>
  </r>
  <r>
    <x v="20"/>
    <x v="1"/>
    <x v="16"/>
  </r>
  <r>
    <x v="21"/>
    <x v="0"/>
    <x v="17"/>
  </r>
  <r>
    <x v="22"/>
    <x v="1"/>
    <x v="18"/>
  </r>
  <r>
    <x v="23"/>
    <x v="1"/>
    <x v="19"/>
  </r>
  <r>
    <x v="24"/>
    <x v="0"/>
    <x v="2"/>
  </r>
  <r>
    <x v="25"/>
    <x v="1"/>
    <x v="20"/>
  </r>
  <r>
    <x v="26"/>
    <x v="1"/>
    <x v="6"/>
  </r>
  <r>
    <x v="27"/>
    <x v="0"/>
    <x v="21"/>
  </r>
  <r>
    <x v="28"/>
    <x v="0"/>
    <x v="20"/>
  </r>
  <r>
    <x v="29"/>
    <x v="1"/>
    <x v="5"/>
  </r>
  <r>
    <x v="30"/>
    <x v="0"/>
    <x v="7"/>
  </r>
  <r>
    <x v="31"/>
    <x v="1"/>
    <x v="22"/>
  </r>
  <r>
    <x v="32"/>
    <x v="1"/>
    <x v="16"/>
  </r>
  <r>
    <x v="33"/>
    <x v="1"/>
    <x v="13"/>
  </r>
  <r>
    <x v="34"/>
    <x v="0"/>
    <x v="13"/>
  </r>
  <r>
    <x v="35"/>
    <x v="0"/>
    <x v="23"/>
  </r>
  <r>
    <x v="36"/>
    <x v="1"/>
    <x v="22"/>
  </r>
  <r>
    <x v="37"/>
    <x v="1"/>
    <x v="10"/>
  </r>
  <r>
    <x v="38"/>
    <x v="1"/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Catwoman"/>
    <x v="0"/>
    <n v="82102379"/>
    <x v="0"/>
  </r>
  <r>
    <s v="Batman Begins"/>
    <x v="0"/>
    <n v="373413297"/>
    <x v="1"/>
  </r>
  <r>
    <s v="Superman Returns"/>
    <x v="0"/>
    <n v="391081192"/>
    <x v="0"/>
  </r>
  <r>
    <s v="The Dark Knight"/>
    <x v="0"/>
    <n v="1004934033"/>
    <x v="1"/>
  </r>
  <r>
    <s v="The Incredible Hulk"/>
    <x v="1"/>
    <n v="263427551"/>
    <x v="0"/>
  </r>
  <r>
    <s v="Iron Man"/>
    <x v="1"/>
    <n v="585366247"/>
    <x v="1"/>
  </r>
  <r>
    <s v="Watchmen"/>
    <x v="0"/>
    <n v="185258983"/>
    <x v="0"/>
  </r>
  <r>
    <s v="Iron Man 2"/>
    <x v="1"/>
    <n v="623933331"/>
    <x v="0"/>
  </r>
  <r>
    <s v="Jonah Hex "/>
    <x v="0"/>
    <n v="10903312"/>
    <x v="0"/>
  </r>
  <r>
    <s v="Thor"/>
    <x v="1"/>
    <n v="449326618"/>
    <x v="0"/>
  </r>
  <r>
    <s v="Green Lantern"/>
    <x v="0"/>
    <n v="219851172"/>
    <x v="0"/>
  </r>
  <r>
    <s v="Captain America: The First Avenger"/>
    <x v="1"/>
    <n v="370569774"/>
    <x v="1"/>
  </r>
  <r>
    <s v="The Dark Knight Rises"/>
    <x v="0"/>
    <n v="1081041287"/>
    <x v="1"/>
  </r>
  <r>
    <s v="The Avengers"/>
    <x v="1"/>
    <n v="1518812988"/>
    <x v="1"/>
  </r>
  <r>
    <s v="Man of Steel"/>
    <x v="0"/>
    <n v="668045518"/>
    <x v="0"/>
  </r>
  <r>
    <s v="Thor: The Dark World"/>
    <x v="1"/>
    <n v="644783140"/>
    <x v="0"/>
  </r>
  <r>
    <s v="Iron Man Three"/>
    <x v="1"/>
    <n v="1214811252"/>
    <x v="0"/>
  </r>
  <r>
    <s v="Captain America: The Winter Soldier"/>
    <x v="1"/>
    <n v="714421503"/>
    <x v="1"/>
  </r>
  <r>
    <s v="Guardians of the Galaxy"/>
    <x v="1"/>
    <n v="772776600"/>
    <x v="1"/>
  </r>
  <r>
    <s v="Avengers: Age of Ultron "/>
    <x v="1"/>
    <n v="1402805868"/>
    <x v="1"/>
  </r>
  <r>
    <s v="Ant-Man"/>
    <x v="1"/>
    <n v="519311965"/>
    <x v="0"/>
  </r>
  <r>
    <s v="Batman v Superman: Dawn of Justice"/>
    <x v="0"/>
    <n v="873634919"/>
    <x v="0"/>
  </r>
  <r>
    <s v="Doctor Strange"/>
    <x v="1"/>
    <n v="677718395"/>
    <x v="1"/>
  </r>
  <r>
    <s v="Captain America: Civil War"/>
    <x v="1"/>
    <n v="1153296293"/>
    <x v="1"/>
  </r>
  <r>
    <s v="Suicide Squad "/>
    <x v="0"/>
    <n v="746846894"/>
    <x v="0"/>
  </r>
  <r>
    <s v="Spider-Man: Homecoming"/>
    <x v="1"/>
    <n v="880166924"/>
    <x v="1"/>
  </r>
  <r>
    <s v="Guardians of the Galaxy Vol. 2"/>
    <x v="1"/>
    <n v="863756051"/>
    <x v="1"/>
  </r>
  <r>
    <s v="Justice League"/>
    <x v="0"/>
    <n v="657924295"/>
    <x v="0"/>
  </r>
  <r>
    <s v="Wonder Woman"/>
    <x v="0"/>
    <n v="821847012"/>
    <x v="1"/>
  </r>
  <r>
    <s v="Thor:Ragnarok"/>
    <x v="1"/>
    <n v="853977126"/>
    <x v="1"/>
  </r>
  <r>
    <s v="Aquaman"/>
    <x v="0"/>
    <n v="1148161807"/>
    <x v="0"/>
  </r>
  <r>
    <s v="Avengers: Infinity War"/>
    <x v="1"/>
    <n v="2048359754"/>
    <x v="1"/>
  </r>
  <r>
    <s v="Black Panther"/>
    <x v="1"/>
    <n v="1346913161"/>
    <x v="1"/>
  </r>
  <r>
    <s v="Ant-Man and the Wasp"/>
    <x v="1"/>
    <n v="622674139"/>
    <x v="1"/>
  </r>
  <r>
    <s v="Shazam!"/>
    <x v="0"/>
    <n v="364571656"/>
    <x v="1"/>
  </r>
  <r>
    <s v="Joker"/>
    <x v="0"/>
    <n v="1060504580"/>
    <x v="0"/>
  </r>
  <r>
    <s v="Avengers: Endgame"/>
    <x v="1"/>
    <n v="2797800564"/>
    <x v="1"/>
  </r>
  <r>
    <s v="Captain Marve"/>
    <x v="1"/>
    <n v="1128274794"/>
    <x v="0"/>
  </r>
  <r>
    <s v="Spider-Man: Far from Home"/>
    <x v="1"/>
    <n v="113192799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24"/>
    <s v="Catwoman"/>
    <x v="0"/>
    <n v="3.3"/>
    <n v="27"/>
    <n v="104"/>
    <n v="2004"/>
    <n v="100000000"/>
    <n v="16728411"/>
    <n v="40202379"/>
    <s v="Catwoman"/>
    <s v="DC"/>
    <n v="82102379"/>
    <n v="-0.17897621"/>
    <s v="Flop"/>
  </r>
  <r>
    <n v="25"/>
    <s v="Batman Begins"/>
    <x v="0"/>
    <n v="8.1999999999999993"/>
    <n v="70"/>
    <n v="140"/>
    <n v="2005"/>
    <n v="150000000"/>
    <n v="48745440"/>
    <n v="206852432"/>
    <s v="Batman Begins"/>
    <s v="DC"/>
    <n v="373413297"/>
    <n v="1.4894219799999999"/>
    <s v="Hit"/>
  </r>
  <r>
    <n v="26"/>
    <s v="Superman Returns"/>
    <x v="0"/>
    <n v="6"/>
    <n v="72"/>
    <n v="154"/>
    <n v="2006"/>
    <n v="270000000"/>
    <n v="52535096"/>
    <n v="200081192"/>
    <s v="Superman Returns"/>
    <s v="DC"/>
    <n v="391081192"/>
    <n v="0.44844885925925926"/>
    <s v="Hit"/>
  </r>
  <r>
    <n v="27"/>
    <s v="The Dark Knight"/>
    <x v="0"/>
    <n v="9"/>
    <n v="84"/>
    <n v="152"/>
    <n v="2008"/>
    <n v="185000000"/>
    <n v="158411483"/>
    <n v="535234033"/>
    <s v="The Dark Knight"/>
    <s v="DC"/>
    <n v="1004934033"/>
    <n v="4.4320758540540544"/>
    <s v="Hit"/>
  </r>
  <r>
    <n v="2"/>
    <s v="The Incredible Hulk"/>
    <x v="1"/>
    <n v="6.7"/>
    <n v="61"/>
    <n v="112"/>
    <n v="2008"/>
    <n v="150000000"/>
    <n v="55414050"/>
    <n v="134806913"/>
    <s v="The Incredible Hulk"/>
    <s v="Marvel"/>
    <n v="263427551"/>
    <n v="0.75618367333333336"/>
    <s v="Hit"/>
  </r>
  <r>
    <n v="1"/>
    <s v="Iron Man"/>
    <x v="1"/>
    <n v="7.9"/>
    <n v="79"/>
    <n v="126"/>
    <n v="2008"/>
    <n v="140000000"/>
    <n v="98618668"/>
    <n v="318604126"/>
    <s v="Iron Man"/>
    <s v="Marvel"/>
    <n v="585366247"/>
    <n v="3.1811874785714287"/>
    <s v="Hit"/>
  </r>
  <r>
    <n v="28"/>
    <s v="Watchmen"/>
    <x v="0"/>
    <n v="7.6"/>
    <n v="56"/>
    <n v="162"/>
    <n v="2009"/>
    <n v="130000000"/>
    <n v="55214334"/>
    <n v="107509799"/>
    <s v="Watchmen"/>
    <s v="DC"/>
    <n v="185258983"/>
    <n v="0.42506909999999998"/>
    <s v="Hit"/>
  </r>
  <r>
    <n v="3"/>
    <s v="Iron Man 2"/>
    <x v="1"/>
    <n v="7"/>
    <n v="57"/>
    <n v="124"/>
    <n v="2010"/>
    <n v="200000000"/>
    <n v="128122480"/>
    <n v="312433331"/>
    <s v="Iron Man 2"/>
    <s v="Marvel"/>
    <n v="623933331"/>
    <n v="2.1196666550000001"/>
    <s v="Hit"/>
  </r>
  <r>
    <n v="29"/>
    <s v="Jonah Hex "/>
    <x v="0"/>
    <n v="4.7"/>
    <n v="33"/>
    <n v="81"/>
    <n v="2010"/>
    <n v="47000000"/>
    <n v="5379365"/>
    <n v="10547117"/>
    <s v="Jonah Hex "/>
    <s v="DC"/>
    <n v="10903312"/>
    <n v="-0.76801463829787231"/>
    <s v="Flop"/>
  </r>
  <r>
    <n v="4"/>
    <s v="Thor"/>
    <x v="1"/>
    <n v="7"/>
    <n v="57"/>
    <n v="115"/>
    <n v="2011"/>
    <n v="150000000"/>
    <n v="65723338"/>
    <n v="181030624"/>
    <s v="Thor"/>
    <s v="Marvel"/>
    <n v="449326618"/>
    <n v="1.9955107866666666"/>
    <s v="Hit"/>
  </r>
  <r>
    <n v="30"/>
    <s v="Green Lantern"/>
    <x v="0"/>
    <n v="5.5"/>
    <n v="39"/>
    <n v="114"/>
    <n v="2011"/>
    <n v="200000000"/>
    <n v="53174303"/>
    <n v="116601172"/>
    <s v="Green Lantern"/>
    <s v="DC"/>
    <n v="219851172"/>
    <n v="9.9255860000000001E-2"/>
    <s v="Hit"/>
  </r>
  <r>
    <n v="5"/>
    <s v="Captain America: The First Avenger"/>
    <x v="1"/>
    <n v="6.9"/>
    <n v="66"/>
    <n v="124"/>
    <n v="2011"/>
    <n v="140000000"/>
    <n v="65058524"/>
    <n v="176654505"/>
    <s v="Captain America: The First Avenger"/>
    <s v="Marvel"/>
    <n v="370569774"/>
    <n v="1.6469269571428571"/>
    <s v="Hit"/>
  </r>
  <r>
    <n v="31"/>
    <s v="The Dark Knight Rises"/>
    <x v="0"/>
    <n v="8.4"/>
    <n v="78"/>
    <n v="164"/>
    <n v="2012"/>
    <n v="250000000"/>
    <n v="160887295"/>
    <n v="448139099"/>
    <s v="The Dark Knight Rises"/>
    <s v="DC"/>
    <n v="1081041287"/>
    <n v="3.3241651480000001"/>
    <s v="Hit"/>
  </r>
  <r>
    <n v="6"/>
    <s v="The Avengers"/>
    <x v="1"/>
    <n v="8"/>
    <n v="69"/>
    <n v="143"/>
    <n v="2012"/>
    <n v="220000000"/>
    <n v="207438708"/>
    <n v="623357910"/>
    <s v="The Avengers"/>
    <s v="Marvel"/>
    <n v="1518812988"/>
    <n v="5.9036954000000001"/>
    <s v="Hit"/>
  </r>
  <r>
    <n v="32"/>
    <s v="Man of Steel"/>
    <x v="0"/>
    <n v="7.1"/>
    <n v="55"/>
    <n v="143"/>
    <n v="2013"/>
    <n v="225000000"/>
    <n v="116619362"/>
    <n v="291045518"/>
    <s v="Man of Steel"/>
    <s v="DC"/>
    <n v="668045518"/>
    <n v="1.9690911911111111"/>
    <s v="Hit"/>
  </r>
  <r>
    <n v="8"/>
    <s v="Thor: The Dark World"/>
    <x v="1"/>
    <n v="6.9"/>
    <n v="54"/>
    <n v="112"/>
    <n v="2013"/>
    <n v="170000000"/>
    <n v="85737841"/>
    <n v="206362140"/>
    <s v="Thor: The Dark World"/>
    <s v="Marvel"/>
    <n v="644783140"/>
    <n v="2.7928419999999998"/>
    <s v="Hit"/>
  </r>
  <r>
    <n v="7"/>
    <s v="Iron Man Three"/>
    <x v="1"/>
    <n v="7.2"/>
    <n v="62"/>
    <n v="130"/>
    <n v="2013"/>
    <n v="200000000"/>
    <n v="174144585"/>
    <n v="409013994"/>
    <s v="Iron Man Three"/>
    <s v="Marvel"/>
    <n v="1214811252"/>
    <n v="5.0740562599999999"/>
    <s v="Hit"/>
  </r>
  <r>
    <n v="9"/>
    <s v="Captain America: The Winter Soldier"/>
    <x v="1"/>
    <n v="7.7"/>
    <n v="70"/>
    <n v="136"/>
    <n v="2014"/>
    <n v="170000000"/>
    <n v="95023721"/>
    <n v="259766572"/>
    <s v="Captain America: The Winter Soldier"/>
    <s v="Marvel"/>
    <n v="714421503"/>
    <n v="3.2024794294117647"/>
    <s v="Hit"/>
  </r>
  <r>
    <n v="10"/>
    <s v="Guardians of the Galaxy"/>
    <x v="1"/>
    <n v="8"/>
    <n v="76"/>
    <n v="121"/>
    <n v="2014"/>
    <n v="170000000"/>
    <n v="94320883"/>
    <n v="333176600"/>
    <s v="Guardians of the Galaxy"/>
    <s v="Marvel"/>
    <n v="772776600"/>
    <n v="3.545744705882353"/>
    <s v="Hit"/>
  </r>
  <r>
    <n v="11"/>
    <s v="Avengers: Age of Ultron "/>
    <x v="1"/>
    <n v="7.3"/>
    <n v="66"/>
    <n v="141"/>
    <n v="2015"/>
    <n v="250000000"/>
    <n v="191271109"/>
    <n v="459005868"/>
    <s v="Avengers: Age of Ultron "/>
    <s v="Marvel"/>
    <n v="1402805868"/>
    <n v="4.6112234719999998"/>
    <s v="Hit"/>
  </r>
  <r>
    <n v="12"/>
    <s v="Ant-Man"/>
    <x v="1"/>
    <n v="7.3"/>
    <n v="64"/>
    <n v="117"/>
    <n v="2015"/>
    <n v="130000000"/>
    <n v="57225526"/>
    <n v="180202163"/>
    <s v="Ant-Man"/>
    <s v="Marvel"/>
    <n v="519311965"/>
    <n v="2.9947074230769233"/>
    <s v="Hit"/>
  </r>
  <r>
    <n v="33"/>
    <s v="Batman v Superman: Dawn of Justice"/>
    <x v="0"/>
    <n v="6.5"/>
    <n v="44"/>
    <n v="151"/>
    <n v="2016"/>
    <n v="250000000"/>
    <n v="166007347"/>
    <n v="330360194"/>
    <s v="Batman v Superman: Dawn of Justice"/>
    <s v="DC"/>
    <n v="873634919"/>
    <n v="2.494539676"/>
    <s v="Hit"/>
  </r>
  <r>
    <n v="14"/>
    <s v="Doctor Strange"/>
    <x v="1"/>
    <n v="7.5"/>
    <n v="72"/>
    <n v="115"/>
    <n v="2016"/>
    <n v="165000000"/>
    <n v="85058311"/>
    <n v="232641920"/>
    <s v="Doctor Strange"/>
    <s v="Marvel"/>
    <n v="677718395"/>
    <n v="3.1073842121212123"/>
    <s v="Hit"/>
  </r>
  <r>
    <n v="13"/>
    <s v="Captain America: Civil War"/>
    <x v="1"/>
    <n v="7.8"/>
    <n v="75"/>
    <n v="147"/>
    <n v="2016"/>
    <n v="250000000"/>
    <n v="179139142"/>
    <n v="408084349"/>
    <s v="Captain America: Civil War"/>
    <s v="Marvel"/>
    <n v="1153296293"/>
    <n v="3.6131851720000001"/>
    <s v="Hit"/>
  </r>
  <r>
    <n v="34"/>
    <s v="Suicide Squad "/>
    <x v="0"/>
    <n v="6"/>
    <n v="40"/>
    <n v="123"/>
    <n v="2016"/>
    <n v="175000000"/>
    <n v="133682248"/>
    <n v="325100054"/>
    <s v="Suicide Squad "/>
    <s v="DC"/>
    <n v="746846894"/>
    <n v="3.2676965371428572"/>
    <s v="Hit"/>
  </r>
  <r>
    <n v="16"/>
    <s v="Spider-Man: Homecoming"/>
    <x v="1"/>
    <n v="7.4"/>
    <n v="73"/>
    <n v="133"/>
    <n v="2017"/>
    <n v="175000000"/>
    <n v="117027503"/>
    <n v="334201140"/>
    <s v="Spider-Man: Homecoming"/>
    <s v="Marvel"/>
    <n v="880166924"/>
    <n v="4.0295252799999997"/>
    <s v="Hit"/>
  </r>
  <r>
    <n v="15"/>
    <s v="Guardians of the Galaxy Vol. 2"/>
    <x v="1"/>
    <n v="7.6"/>
    <n v="67"/>
    <n v="136"/>
    <n v="2017"/>
    <n v="200000000"/>
    <n v="146510104"/>
    <n v="389813101"/>
    <s v="Guardians of the Galaxy Vol. 2"/>
    <s v="Marvel"/>
    <n v="863756051"/>
    <n v="3.3187802550000001"/>
    <s v="Hit"/>
  </r>
  <r>
    <n v="36"/>
    <s v="Justice League"/>
    <x v="0"/>
    <n v="6.4"/>
    <n v="45"/>
    <n v="120"/>
    <n v="2017"/>
    <n v="300000000"/>
    <n v="93842239"/>
    <n v="229024295"/>
    <s v="Justice League"/>
    <s v="DC"/>
    <n v="657924295"/>
    <n v="1.1930809833333333"/>
    <s v="Hit"/>
  </r>
  <r>
    <n v="35"/>
    <s v="Wonder Woman"/>
    <x v="0"/>
    <n v="7.4"/>
    <n v="76"/>
    <n v="141"/>
    <n v="2017"/>
    <n v="149000000"/>
    <n v="103251471"/>
    <n v="412563408"/>
    <s v="Wonder Woman"/>
    <s v="DC"/>
    <n v="821847012"/>
    <n v="4.5157517583892615"/>
    <s v="Hit"/>
  </r>
  <r>
    <n v="17"/>
    <s v="Thor:Ragnarok"/>
    <x v="1"/>
    <n v="7.9"/>
    <n v="74"/>
    <n v="130"/>
    <n v="2017"/>
    <n v="180000000"/>
    <n v="122744989"/>
    <n v="315058289"/>
    <s v="Thor:Ragnarok"/>
    <s v="Marvel"/>
    <n v="853977126"/>
    <n v="3.7443173666666665"/>
    <s v="Hit"/>
  </r>
  <r>
    <n v="37"/>
    <s v="Aquaman"/>
    <x v="0"/>
    <n v="7"/>
    <n v="55"/>
    <n v="143"/>
    <n v="2018"/>
    <n v="160000000"/>
    <n v="67873522"/>
    <n v="335061807"/>
    <s v="Aquaman"/>
    <s v="DC"/>
    <n v="1148161807"/>
    <n v="6.1760112937500002"/>
    <s v="Hit"/>
  </r>
  <r>
    <n v="19"/>
    <s v="Avengers: Infinity War"/>
    <x v="1"/>
    <n v="8.5"/>
    <n v="68"/>
    <n v="149"/>
    <n v="2018"/>
    <n v="321000000"/>
    <n v="257698183"/>
    <n v="678815482"/>
    <s v="Avengers: Infinity War"/>
    <s v="Marvel"/>
    <n v="2048359754"/>
    <n v="5.381183034267913"/>
    <s v="Hit"/>
  </r>
  <r>
    <n v="18"/>
    <s v="Black Panther"/>
    <x v="1"/>
    <n v="7.3"/>
    <n v="88"/>
    <n v="134"/>
    <n v="2018"/>
    <n v="200000000"/>
    <n v="202003951"/>
    <n v="700059566"/>
    <s v="Black Panther"/>
    <s v="Marvel"/>
    <n v="1346913161"/>
    <n v="5.7345658049999999"/>
    <s v="Hit"/>
  </r>
  <r>
    <n v="20"/>
    <s v="Ant-Man and the Wasp"/>
    <x v="1"/>
    <n v="7.1"/>
    <n v="70"/>
    <n v="118"/>
    <n v="2018"/>
    <n v="162000000"/>
    <n v="75812205"/>
    <n v="216648740"/>
    <s v="Ant-Man and the Wasp"/>
    <s v="Marvel"/>
    <n v="622674139"/>
    <n v="2.8436675246913579"/>
    <s v="Hit"/>
  </r>
  <r>
    <n v="38"/>
    <s v="Shazam!"/>
    <x v="0"/>
    <n v="7.1"/>
    <n v="71"/>
    <n v="132"/>
    <n v="2019"/>
    <n v="100000000"/>
    <n v="53505326"/>
    <n v="140371656"/>
    <s v="Shazam!"/>
    <s v="DC"/>
    <n v="364571656"/>
    <n v="2.6457165599999999"/>
    <s v="Hit"/>
  </r>
  <r>
    <n v="39"/>
    <s v="Joker"/>
    <x v="0"/>
    <n v="8.6999999999999993"/>
    <n v="59"/>
    <n v="122"/>
    <n v="2019"/>
    <n v="55000000"/>
    <n v="96202337"/>
    <n v="333204580"/>
    <s v="Joker"/>
    <s v="DC"/>
    <n v="1060504580"/>
    <n v="18.281901454545455"/>
    <s v="Hit"/>
  </r>
  <r>
    <n v="22"/>
    <s v="Avengers: Endgame"/>
    <x v="1"/>
    <n v="8.5"/>
    <n v="78"/>
    <n v="181"/>
    <n v="2019"/>
    <n v="356000000"/>
    <n v="357115007"/>
    <n v="858373000"/>
    <s v="Avengers: Endgame"/>
    <s v="Marvel"/>
    <n v="2797800564"/>
    <n v="6.8589903483146069"/>
    <s v="Hit"/>
  </r>
  <r>
    <n v="21"/>
    <s v="Captain Marvel"/>
    <x v="1"/>
    <n v="6.9"/>
    <n v="64"/>
    <n v="123"/>
    <n v="2019"/>
    <n v="175000000"/>
    <n v="153433423"/>
    <n v="426829839"/>
    <s v="Captain Marve"/>
    <s v="Marvel"/>
    <n v="1128274794"/>
    <n v="5.4472845371428571"/>
    <s v="Hit"/>
  </r>
  <r>
    <n v="23"/>
    <s v="Spider-Man: Far from Home"/>
    <x v="1"/>
    <n v="7.6"/>
    <n v="69"/>
    <n v="129"/>
    <n v="2019"/>
    <n v="160000000"/>
    <n v="92579212"/>
    <n v="390532085"/>
    <s v="Spider-Man: Far from Home"/>
    <s v="Marvel"/>
    <n v="1131927996"/>
    <n v="6.074549975"/>
    <s v="Hit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Zack snyders Justice League"/>
    <x v="0"/>
    <n v="1"/>
  </r>
  <r>
    <n v="2"/>
    <s v="Joker"/>
    <x v="0"/>
    <n v="2"/>
  </r>
  <r>
    <n v="3"/>
    <s v="Suicide Squad"/>
    <x v="0"/>
    <n v="1"/>
  </r>
  <r>
    <n v="4"/>
    <s v="The Dark Knight"/>
    <x v="0"/>
    <n v="2"/>
  </r>
  <r>
    <n v="5"/>
    <s v="The Batman - 89"/>
    <x v="0"/>
    <n v="1"/>
  </r>
  <r>
    <n v="6"/>
    <s v="Superman - 78"/>
    <x v="0"/>
    <n v="1"/>
  </r>
  <r>
    <n v="7"/>
    <s v="Black Pnather"/>
    <x v="1"/>
    <n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Adventures of Superman"/>
    <s v="6"/>
    <x v="0"/>
    <n v="7.7"/>
  </r>
  <r>
    <s v="Batman"/>
    <s v="3"/>
    <x v="0"/>
    <n v="7.6"/>
  </r>
  <r>
    <s v="Shazam!"/>
    <s v="3"/>
    <x v="0"/>
    <n v="6.6"/>
  </r>
  <r>
    <s v="The Secrets of Isis"/>
    <s v="2"/>
    <x v="0"/>
    <n v="6.8"/>
  </r>
  <r>
    <s v="Wonder Woman"/>
    <s v="3"/>
    <x v="0"/>
    <n v="7.1"/>
  </r>
  <r>
    <s v="Superboy"/>
    <s v="4"/>
    <x v="0"/>
    <n v="6.1"/>
  </r>
  <r>
    <s v="Swamp Thing"/>
    <s v="3"/>
    <x v="0"/>
    <n v="6.3"/>
  </r>
  <r>
    <s v="The Flash"/>
    <s v="1"/>
    <x v="0"/>
    <n v="7.1"/>
  </r>
  <r>
    <s v="Human Target"/>
    <s v="1"/>
    <x v="0"/>
    <n v="6.3"/>
  </r>
  <r>
    <s v="Lois &amp; Clark: The New Adventures of Superman"/>
    <s v="4"/>
    <x v="0"/>
    <n v="6.7"/>
  </r>
  <r>
    <s v="Smallville"/>
    <s v="10"/>
    <x v="0"/>
    <n v="7.6"/>
  </r>
  <r>
    <s v="Birds of Prey"/>
    <s v="1"/>
    <x v="0"/>
    <n v="6.4"/>
  </r>
  <r>
    <s v="Human Target"/>
    <s v="2"/>
    <x v="0"/>
    <n v="7.8"/>
  </r>
  <r>
    <s v="Arrow"/>
    <s v="8"/>
    <x v="0"/>
    <n v="7.7"/>
  </r>
  <r>
    <s v="Gotham"/>
    <s v="5"/>
    <x v="0"/>
    <n v="7.9"/>
  </r>
  <r>
    <s v="Constantine"/>
    <s v="1"/>
    <x v="0"/>
    <n v="7.6"/>
  </r>
  <r>
    <s v="Supergirl"/>
    <s v="6"/>
    <x v="0"/>
    <n v="6.3"/>
  </r>
  <r>
    <s v="Powerless"/>
    <s v="1"/>
    <x v="0"/>
    <n v="6.4"/>
  </r>
  <r>
    <s v="Black Lightning"/>
    <s v="4"/>
    <x v="0"/>
    <n v="6.1"/>
  </r>
  <r>
    <s v="Krypton"/>
    <s v="2"/>
    <x v="0"/>
    <n v="6.9"/>
  </r>
  <r>
    <s v="Swamp Thing"/>
    <s v="1"/>
    <x v="0"/>
    <n v="7.5"/>
  </r>
  <r>
    <s v="Watchmen"/>
    <s v="1"/>
    <x v="0"/>
    <n v="8.1999999999999993"/>
  </r>
  <r>
    <s v="The Flash"/>
    <s v="8"/>
    <x v="0"/>
    <n v="7.7"/>
  </r>
  <r>
    <s v="Legends of Tomorrow"/>
    <s v="7"/>
    <x v="0"/>
    <n v="6.9"/>
  </r>
  <r>
    <s v="Titans"/>
    <s v="3"/>
    <x v="0"/>
    <n v="7.7"/>
  </r>
  <r>
    <s v="Doom Patrol"/>
    <s v="3"/>
    <x v="0"/>
    <n v="7.9"/>
  </r>
  <r>
    <s v="Pennyworth"/>
    <s v="2"/>
    <x v="0"/>
    <n v="7.9"/>
  </r>
  <r>
    <s v="Batwoman"/>
    <s v="3"/>
    <x v="0"/>
    <n v="3.5"/>
  </r>
  <r>
    <s v="Stargirl"/>
    <s v="2"/>
    <x v="0"/>
    <n v="7.2"/>
  </r>
  <r>
    <s v="Superman &amp; Lois"/>
    <s v="2"/>
    <x v="0"/>
    <n v="7.9"/>
  </r>
  <r>
    <s v="Naomi"/>
    <s v="1"/>
    <x v="0"/>
    <n v="5.6"/>
  </r>
  <r>
    <s v="Peacemaker"/>
    <s v="1"/>
    <x v="0"/>
    <n v="8.4"/>
  </r>
  <r>
    <s v="The Amazing Spider-Man"/>
    <s v="2"/>
    <x v="1"/>
    <n v="6.2"/>
  </r>
  <r>
    <s v="The Incredible Hulk"/>
    <s v="5"/>
    <x v="1"/>
    <n v="7"/>
  </r>
  <r>
    <s v="Spider-Man"/>
    <s v="1"/>
    <x v="1"/>
    <n v="6.2"/>
  </r>
  <r>
    <s v="Blade: The Series"/>
    <s v="1"/>
    <x v="1"/>
    <n v="6.3"/>
  </r>
  <r>
    <s v="Agents of S.H.I.E.L.D."/>
    <s v="7"/>
    <x v="1"/>
    <n v="7.6"/>
  </r>
  <r>
    <s v="Agent Carter"/>
    <s v="2"/>
    <x v="1"/>
    <n v="7.9"/>
  </r>
  <r>
    <s v="Daredevil"/>
    <s v="3"/>
    <x v="1"/>
    <n v="8.6999999999999993"/>
  </r>
  <r>
    <s v="Jessica Jones"/>
    <s v="3"/>
    <x v="1"/>
    <n v="7.9"/>
  </r>
  <r>
    <s v="Luke Cage"/>
    <s v="2"/>
    <x v="1"/>
    <n v="7.3"/>
  </r>
  <r>
    <s v="Legion"/>
    <s v="3"/>
    <x v="1"/>
    <n v="8.1999999999999993"/>
  </r>
  <r>
    <s v="Iron Fist"/>
    <s v="2"/>
    <x v="1"/>
    <n v="6.5"/>
  </r>
  <r>
    <s v="The Defenders"/>
    <s v="1"/>
    <x v="1"/>
    <n v="7.3"/>
  </r>
  <r>
    <s v="Inhumans"/>
    <s v="1"/>
    <x v="1"/>
    <n v="5"/>
  </r>
  <r>
    <s v="The Gifted"/>
    <s v="2"/>
    <x v="1"/>
    <n v="7.4"/>
  </r>
  <r>
    <s v="The Punisher"/>
    <s v="2"/>
    <x v="1"/>
    <n v="8.5"/>
  </r>
  <r>
    <s v="Runaways"/>
    <s v="3"/>
    <x v="1"/>
    <n v="7"/>
  </r>
  <r>
    <s v="Cloak &amp; Dagger"/>
    <s v="2"/>
    <x v="1"/>
    <n v="6.7"/>
  </r>
  <r>
    <s v="Helstrom"/>
    <s v="1"/>
    <x v="1"/>
    <n v="6.8"/>
  </r>
  <r>
    <s v="WandaVision"/>
    <s v="1"/>
    <x v="1"/>
    <n v="8"/>
  </r>
  <r>
    <s v="The Falcon and the Winter Soldier"/>
    <s v="1"/>
    <x v="1"/>
    <n v="7.3"/>
  </r>
  <r>
    <s v="Hawkeye"/>
    <s v="1"/>
    <x v="1"/>
    <n v="7.7"/>
  </r>
  <r>
    <s v="Loki"/>
    <s v="1"/>
    <x v="1"/>
    <n v="8.3000000000000007"/>
  </r>
  <r>
    <s v="Moon Knight"/>
    <s v="1"/>
    <x v="1"/>
    <n v="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2A267-F011-423E-862A-FB0413B5CAF7}" name="PivotTable2" cacheId="4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5">
  <location ref="A11:B14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Awards" fld="3" baseField="0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2789B9-9702-411A-8478-F282EE4A4FD1}" name="PivotTable1" cacheId="5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3">
  <location ref="F4:G7" firstHeaderRow="1" firstDataRow="1" firstDataCol="1"/>
  <pivotFields count="4"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Rating" fld="3" subtotal="average" baseField="2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26D0F-BA53-4A9C-8FAE-1AC6E4911FE6}" name="PivotTable1" cacheId="0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1">
  <location ref="A1:B4" firstHeaderRow="1" firstDataRow="1" firstDataCol="1"/>
  <pivotFields count="12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Gross Worldwide" fld="10" baseField="0" baseItem="0" numFmtId="164"/>
  </dataFields>
  <chartFormats count="6">
    <chartFormat chart="6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FB01-F455-4441-9AD0-F76971646831}" name="PivotTable3" cacheId="1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9">
  <location ref="A3:D44" firstHeaderRow="1" firstDataRow="2" firstDataCol="1"/>
  <pivotFields count="3">
    <pivotField axis="axisRow" showAll="0">
      <items count="40">
        <item x="20"/>
        <item x="33"/>
        <item x="30"/>
        <item x="19"/>
        <item x="36"/>
        <item x="31"/>
        <item x="1"/>
        <item x="21"/>
        <item x="32"/>
        <item x="23"/>
        <item x="11"/>
        <item x="17"/>
        <item x="37"/>
        <item x="0"/>
        <item x="22"/>
        <item x="10"/>
        <item x="18"/>
        <item x="26"/>
        <item x="5"/>
        <item x="7"/>
        <item x="16"/>
        <item x="35"/>
        <item x="8"/>
        <item x="27"/>
        <item x="14"/>
        <item x="34"/>
        <item x="38"/>
        <item x="25"/>
        <item x="24"/>
        <item x="2"/>
        <item x="13"/>
        <item x="3"/>
        <item x="12"/>
        <item x="4"/>
        <item x="9"/>
        <item x="15"/>
        <item x="29"/>
        <item x="6"/>
        <item x="2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Rate" fld="2" baseField="0" baseItem="0"/>
  </dataFields>
  <chartFormats count="2"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14788-E246-4F1E-8421-E0A35D677BE8}" name="PivotTable7" cacheId="2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multipleFieldFilters="0" chartFormat="12">
  <location ref="A1:D5" firstHeaderRow="1" firstDataRow="2" firstDataCol="1"/>
  <pivotFields count="4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Gross Worldwid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DD25A-9E19-4D20-9CC3-6BF7045D5565}" name="PivotTable1" cacheId="3" applyNumberFormats="0" applyBorderFormats="0" applyFontFormats="0" applyPatternFormats="0" applyAlignmentFormats="0" applyWidthHeightFormats="1" dataCaption="Values" updatedVersion="7" minRefreshableVersion="3" preserveFormatting="0" itemPrintTitles="1" createdVersion="7" indent="0" outlineData="1" multipleFieldFilters="0" chartFormat="13">
  <location ref="A9:D12" firstHeaderRow="0" firstDataRow="1" firstDataCol="1"/>
  <pivotFields count="16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numFmtId="9" showAll="0"/>
    <pivotField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udget" fld="7" baseField="0" baseItem="0"/>
    <dataField name="Sum of Gross Worldwide" fld="12" baseField="0" baseItem="0"/>
    <dataField name="Sum of %Return" fld="15" baseField="0" baseItem="0"/>
  </dataFields>
  <chartFormats count="8"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2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125BA1-F8FF-4C42-9661-3E5703730188}" autoFormatId="16" applyNumberFormats="0" applyBorderFormats="0" applyFontFormats="0" applyPatternFormats="0" applyAlignmentFormats="0" applyWidthHeightFormats="0">
  <queryTableRefresh nextId="19" unboundColumnsRight="2">
    <queryTableFields count="15">
      <queryTableField id="1" name="Column1" tableColumnId="1"/>
      <queryTableField id="2" name="Original Title" tableColumnId="2"/>
      <queryTableField id="3" name="Company" tableColumnId="3"/>
      <queryTableField id="4" name="Rate" tableColumnId="4"/>
      <queryTableField id="5" name="Metascore" tableColumnId="5"/>
      <queryTableField id="6" name="Minutes" tableColumnId="6"/>
      <queryTableField id="7" name="Release" tableColumnId="7"/>
      <queryTableField id="8" name="Budget" tableColumnId="8"/>
      <queryTableField id="9" name="Opening Weekend USA" tableColumnId="9"/>
      <queryTableField id="10" name="Gross USA" tableColumnId="10"/>
      <queryTableField id="14" dataBound="0" tableColumnId="13"/>
      <queryTableField id="13" dataBound="0" tableColumnId="14"/>
      <queryTableField id="11" name="Gross Worldwide" tableColumnId="11"/>
      <queryTableField id="15" dataBound="0" tableColumnId="15"/>
      <queryTableField id="16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C8C048-4502-419D-A8B2-0F596368B5CC}" autoFormatId="16" applyNumberFormats="0" applyBorderFormats="0" applyFontFormats="0" applyPatternFormats="0" applyAlignmentFormats="0" applyWidthHeightFormats="0">
  <queryTableRefresh nextId="11" unboundColumnsRight="2">
    <queryTableFields count="4">
      <queryTableField id="1" name="Title" tableColumnId="1"/>
      <queryTableField id="2" name="Seasons" tableColumnId="2"/>
      <queryTableField id="9" dataBound="0" tableColumnId="9"/>
      <queryTableField id="10" dataBound="0" tableColumnId="10"/>
    </queryTableFields>
    <queryTableDeletedFields count="6">
      <deletedField name="Notes"/>
      <deletedField name="Network(s)"/>
      <deletedField name="Ref(s)"/>
      <deletedField name="Production company"/>
      <deletedField name="Original airing"/>
      <deletedField name="Episod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0B4A4-F0D2-49D1-A9DD-E1B7E00528DF}" name="db" displayName="db" ref="A1:O40" tableType="queryTable" totalsRowShown="0">
  <tableColumns count="15">
    <tableColumn id="1" xr3:uid="{809DEEE5-1B06-422D-A9D3-2BEF04E78414}" uniqueName="1" name="Sr.No" queryTableFieldId="1"/>
    <tableColumn id="2" xr3:uid="{0EC1BCC7-A26D-48F0-8E53-C5A359A49662}" uniqueName="2" name="Original Title" queryTableFieldId="2" dataDxfId="12"/>
    <tableColumn id="3" xr3:uid="{8C698630-5242-48FB-AB0B-BDF7120A0D63}" uniqueName="3" name="Company" queryTableFieldId="3" dataDxfId="11"/>
    <tableColumn id="4" xr3:uid="{B76F704A-C13A-4617-B07F-D74DAFDDE6D2}" uniqueName="4" name="Rate" queryTableFieldId="4"/>
    <tableColumn id="5" xr3:uid="{DFB631AF-F220-4DFA-B17A-C963C1983C94}" uniqueName="5" name="Metascore" queryTableFieldId="5"/>
    <tableColumn id="6" xr3:uid="{A4BE188A-8BD5-4C9D-8974-7208455D07A6}" uniqueName="6" name="Minutes" queryTableFieldId="6"/>
    <tableColumn id="7" xr3:uid="{81F734C7-1257-454E-8EE1-02C0BB1B3368}" uniqueName="7" name="Release" queryTableFieldId="7"/>
    <tableColumn id="8" xr3:uid="{C053D94E-46EC-4636-B2D4-A3A602E141F3}" uniqueName="8" name="Budget" queryTableFieldId="8" dataDxfId="10"/>
    <tableColumn id="9" xr3:uid="{39A5B9DD-DB0A-48AC-96B6-CB67D4C4D034}" uniqueName="9" name="Opening Weekend USA" queryTableFieldId="9" dataDxfId="9"/>
    <tableColumn id="10" xr3:uid="{03B8D8AD-4395-489D-B915-DB8B80192286}" uniqueName="10" name="Gross USA" queryTableFieldId="10" dataDxfId="8"/>
    <tableColumn id="13" xr3:uid="{1CD18F8F-DD99-48C4-A48F-67A9B520763B}" uniqueName="13" name="Original Title2" queryTableFieldId="14" dataDxfId="7"/>
    <tableColumn id="14" xr3:uid="{9C77A991-C0D6-4544-8414-4F3CEDF14225}" uniqueName="14" name="Company3" queryTableFieldId="13" dataDxfId="6"/>
    <tableColumn id="11" xr3:uid="{4F7102C8-350D-4F03-91DF-FC10F88B91BD}" uniqueName="11" name="Gross Worldwide" queryTableFieldId="11" dataDxfId="5"/>
    <tableColumn id="15" xr3:uid="{E043CF1A-6D3B-4FDF-AB75-1E8D91A63B89}" uniqueName="15" name="Percentage Return" queryTableFieldId="15" dataCellStyle="Percent">
      <calculatedColumnFormula>(db[[#This Row],[Gross Worldwide]]-db[[#This Row],[Budget]])/db[[#This Row],[Budget]]</calculatedColumnFormula>
    </tableColumn>
    <tableColumn id="16" xr3:uid="{F06F6A2C-BA8B-4400-B4FB-354DCC509A80}" uniqueName="16" name="Hit/Flop" queryTableFieldId="16" dataDxfId="4">
      <calculatedColumnFormula>IF(db[[#This Row],[Percentage Return]]&lt;0,"Flop","Hit")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57DE07-90BB-4F99-A409-5F0317F73718}" name="Live_action_edit5" displayName="Live_action_edit5" ref="A1:D56" tableType="queryTable" totalsRowShown="0">
  <autoFilter ref="A1:D56" xr:uid="{EF57DE07-90BB-4F99-A409-5F0317F73718}"/>
  <tableColumns count="4">
    <tableColumn id="1" xr3:uid="{D0232189-28E2-4E97-81F8-F4E8E0EDA5FD}" uniqueName="1" name="Title" queryTableFieldId="1" dataDxfId="3"/>
    <tableColumn id="2" xr3:uid="{4504C18A-F4C4-4801-9A77-A65EFB964954}" uniqueName="2" name="Seasons" queryTableFieldId="2" dataDxfId="2"/>
    <tableColumn id="9" xr3:uid="{2B948C6A-C449-4B69-9C3F-0D83DA73161C}" uniqueName="9" name="Company" queryTableFieldId="9" dataDxfId="1"/>
    <tableColumn id="10" xr3:uid="{4534CD3C-0A55-4B6B-9F96-8ED72CF4BE94}" uniqueName="10" name="Rating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799B-AFA2-4CE6-BD21-05FBF5DE5105}">
  <dimension ref="A1:O40"/>
  <sheetViews>
    <sheetView workbookViewId="0">
      <selection sqref="A1:C1"/>
    </sheetView>
  </sheetViews>
  <sheetFormatPr defaultRowHeight="15" x14ac:dyDescent="0.25"/>
  <cols>
    <col min="1" max="1" width="11.140625" bestFit="1" customWidth="1"/>
    <col min="2" max="2" width="34.140625" bestFit="1" customWidth="1"/>
    <col min="3" max="3" width="11.5703125" bestFit="1" customWidth="1"/>
    <col min="4" max="4" width="7.28515625" bestFit="1" customWidth="1"/>
    <col min="5" max="5" width="12.7109375" bestFit="1" customWidth="1"/>
    <col min="6" max="6" width="10.7109375" bestFit="1" customWidth="1"/>
    <col min="7" max="7" width="10.28515625" bestFit="1" customWidth="1"/>
    <col min="8" max="8" width="17.42578125" style="4" customWidth="1"/>
    <col min="9" max="9" width="24.7109375" style="4" bestFit="1" customWidth="1"/>
    <col min="10" max="10" width="17.42578125" style="4" customWidth="1"/>
    <col min="11" max="11" width="19" style="4" bestFit="1" customWidth="1"/>
    <col min="12" max="12" width="13.42578125" style="5" customWidth="1"/>
    <col min="13" max="13" width="16.5703125" bestFit="1" customWidth="1"/>
    <col min="14" max="14" width="17.7109375" bestFit="1" customWidth="1"/>
  </cols>
  <sheetData>
    <row r="1" spans="1:15" x14ac:dyDescent="0.25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4" t="s">
        <v>6</v>
      </c>
      <c r="I1" s="4" t="s">
        <v>7</v>
      </c>
      <c r="J1" s="4" t="s">
        <v>8</v>
      </c>
      <c r="K1" t="s">
        <v>57</v>
      </c>
      <c r="L1" t="s">
        <v>58</v>
      </c>
      <c r="M1" s="4" t="s">
        <v>9</v>
      </c>
      <c r="N1" t="s">
        <v>64</v>
      </c>
      <c r="O1" t="s">
        <v>63</v>
      </c>
    </row>
    <row r="2" spans="1:15" x14ac:dyDescent="0.25">
      <c r="A2">
        <v>24</v>
      </c>
      <c r="B2" s="1" t="s">
        <v>34</v>
      </c>
      <c r="C2" s="1" t="s">
        <v>35</v>
      </c>
      <c r="D2">
        <v>3.3</v>
      </c>
      <c r="E2">
        <v>27</v>
      </c>
      <c r="F2">
        <v>104</v>
      </c>
      <c r="G2">
        <v>2004</v>
      </c>
      <c r="H2" s="4">
        <v>100000000</v>
      </c>
      <c r="I2" s="4">
        <v>16728411</v>
      </c>
      <c r="J2" s="4">
        <v>40202379</v>
      </c>
      <c r="K2" s="1" t="s">
        <v>34</v>
      </c>
      <c r="L2" s="1" t="s">
        <v>35</v>
      </c>
      <c r="M2" s="4">
        <v>82102379</v>
      </c>
      <c r="N2" s="9">
        <f>(db[[#This Row],[Gross Worldwide]]-db[[#This Row],[Budget]])/db[[#This Row],[Budget]]</f>
        <v>-0.17897621</v>
      </c>
      <c r="O2" t="str">
        <f>IF(db[[#This Row],[Percentage Return]]&lt;0,"Flop","Hit")</f>
        <v>Flop</v>
      </c>
    </row>
    <row r="3" spans="1:15" x14ac:dyDescent="0.25">
      <c r="A3">
        <v>25</v>
      </c>
      <c r="B3" s="1" t="s">
        <v>36</v>
      </c>
      <c r="C3" s="1" t="s">
        <v>35</v>
      </c>
      <c r="D3">
        <v>8.1999999999999993</v>
      </c>
      <c r="E3">
        <v>70</v>
      </c>
      <c r="F3">
        <v>140</v>
      </c>
      <c r="G3">
        <v>2005</v>
      </c>
      <c r="H3" s="4">
        <v>150000000</v>
      </c>
      <c r="I3" s="4">
        <v>48745440</v>
      </c>
      <c r="J3" s="4">
        <v>206852432</v>
      </c>
      <c r="K3" s="1" t="s">
        <v>36</v>
      </c>
      <c r="L3" s="1" t="s">
        <v>35</v>
      </c>
      <c r="M3" s="4">
        <v>373413297</v>
      </c>
      <c r="N3" s="9">
        <f>(db[[#This Row],[Gross Worldwide]]-db[[#This Row],[Budget]])/db[[#This Row],[Budget]]</f>
        <v>1.4894219799999999</v>
      </c>
      <c r="O3" t="str">
        <f>IF(db[[#This Row],[Percentage Return]]&lt;0,"Flop","Hit")</f>
        <v>Hit</v>
      </c>
    </row>
    <row r="4" spans="1:15" x14ac:dyDescent="0.25">
      <c r="A4">
        <v>26</v>
      </c>
      <c r="B4" s="1" t="s">
        <v>37</v>
      </c>
      <c r="C4" s="1" t="s">
        <v>35</v>
      </c>
      <c r="D4">
        <v>6</v>
      </c>
      <c r="E4">
        <v>72</v>
      </c>
      <c r="F4">
        <v>154</v>
      </c>
      <c r="G4">
        <v>2006</v>
      </c>
      <c r="H4" s="4">
        <v>270000000</v>
      </c>
      <c r="I4" s="4">
        <v>52535096</v>
      </c>
      <c r="J4" s="4">
        <v>200081192</v>
      </c>
      <c r="K4" s="1" t="s">
        <v>37</v>
      </c>
      <c r="L4" s="1" t="s">
        <v>35</v>
      </c>
      <c r="M4" s="4">
        <v>391081192</v>
      </c>
      <c r="N4" s="9">
        <f>(db[[#This Row],[Gross Worldwide]]-db[[#This Row],[Budget]])/db[[#This Row],[Budget]]</f>
        <v>0.44844885925925926</v>
      </c>
      <c r="O4" t="str">
        <f>IF(db[[#This Row],[Percentage Return]]&lt;0,"Flop","Hit")</f>
        <v>Hit</v>
      </c>
    </row>
    <row r="5" spans="1:15" x14ac:dyDescent="0.25">
      <c r="A5">
        <v>27</v>
      </c>
      <c r="B5" s="1" t="s">
        <v>38</v>
      </c>
      <c r="C5" s="1" t="s">
        <v>35</v>
      </c>
      <c r="D5">
        <v>9</v>
      </c>
      <c r="E5">
        <v>84</v>
      </c>
      <c r="F5">
        <v>152</v>
      </c>
      <c r="G5">
        <v>2008</v>
      </c>
      <c r="H5" s="4">
        <v>185000000</v>
      </c>
      <c r="I5" s="4">
        <v>158411483</v>
      </c>
      <c r="J5" s="4">
        <v>535234033</v>
      </c>
      <c r="K5" s="1" t="s">
        <v>38</v>
      </c>
      <c r="L5" s="1" t="s">
        <v>35</v>
      </c>
      <c r="M5" s="4">
        <v>1004934033</v>
      </c>
      <c r="N5" s="9">
        <f>(db[[#This Row],[Gross Worldwide]]-db[[#This Row],[Budget]])/db[[#This Row],[Budget]]</f>
        <v>4.4320758540540544</v>
      </c>
      <c r="O5" t="str">
        <f>IF(db[[#This Row],[Percentage Return]]&lt;0,"Flop","Hit")</f>
        <v>Hit</v>
      </c>
    </row>
    <row r="6" spans="1:15" x14ac:dyDescent="0.25">
      <c r="A6">
        <v>2</v>
      </c>
      <c r="B6" s="1" t="s">
        <v>12</v>
      </c>
      <c r="C6" s="1" t="s">
        <v>11</v>
      </c>
      <c r="D6">
        <v>6.7</v>
      </c>
      <c r="E6">
        <v>61</v>
      </c>
      <c r="F6">
        <v>112</v>
      </c>
      <c r="G6">
        <v>2008</v>
      </c>
      <c r="H6" s="4">
        <v>150000000</v>
      </c>
      <c r="I6" s="4">
        <v>55414050</v>
      </c>
      <c r="J6" s="4">
        <v>134806913</v>
      </c>
      <c r="K6" s="1" t="s">
        <v>12</v>
      </c>
      <c r="L6" s="1" t="s">
        <v>11</v>
      </c>
      <c r="M6" s="4">
        <v>263427551</v>
      </c>
      <c r="N6" s="9">
        <f>(db[[#This Row],[Gross Worldwide]]-db[[#This Row],[Budget]])/db[[#This Row],[Budget]]</f>
        <v>0.75618367333333336</v>
      </c>
      <c r="O6" t="str">
        <f>IF(db[[#This Row],[Percentage Return]]&lt;0,"Flop","Hit")</f>
        <v>Hit</v>
      </c>
    </row>
    <row r="7" spans="1:15" x14ac:dyDescent="0.25">
      <c r="A7">
        <v>1</v>
      </c>
      <c r="B7" s="1" t="s">
        <v>10</v>
      </c>
      <c r="C7" s="1" t="s">
        <v>11</v>
      </c>
      <c r="D7">
        <v>7.9</v>
      </c>
      <c r="E7">
        <v>79</v>
      </c>
      <c r="F7">
        <v>126</v>
      </c>
      <c r="G7">
        <v>2008</v>
      </c>
      <c r="H7" s="4">
        <v>140000000</v>
      </c>
      <c r="I7" s="4">
        <v>98618668</v>
      </c>
      <c r="J7" s="4">
        <v>318604126</v>
      </c>
      <c r="K7" s="1" t="s">
        <v>10</v>
      </c>
      <c r="L7" s="1" t="s">
        <v>11</v>
      </c>
      <c r="M7" s="4">
        <v>585366247</v>
      </c>
      <c r="N7" s="9">
        <f>(db[[#This Row],[Gross Worldwide]]-db[[#This Row],[Budget]])/db[[#This Row],[Budget]]</f>
        <v>3.1811874785714287</v>
      </c>
      <c r="O7" t="str">
        <f>IF(db[[#This Row],[Percentage Return]]&lt;0,"Flop","Hit")</f>
        <v>Hit</v>
      </c>
    </row>
    <row r="8" spans="1:15" x14ac:dyDescent="0.25">
      <c r="A8">
        <v>28</v>
      </c>
      <c r="B8" s="1" t="s">
        <v>39</v>
      </c>
      <c r="C8" s="1" t="s">
        <v>35</v>
      </c>
      <c r="D8">
        <v>7.6</v>
      </c>
      <c r="E8">
        <v>56</v>
      </c>
      <c r="F8">
        <v>162</v>
      </c>
      <c r="G8">
        <v>2009</v>
      </c>
      <c r="H8" s="4">
        <v>130000000</v>
      </c>
      <c r="I8" s="4">
        <v>55214334</v>
      </c>
      <c r="J8" s="4">
        <v>107509799</v>
      </c>
      <c r="K8" s="1" t="s">
        <v>39</v>
      </c>
      <c r="L8" s="1" t="s">
        <v>35</v>
      </c>
      <c r="M8" s="4">
        <v>185258983</v>
      </c>
      <c r="N8" s="9">
        <f>(db[[#This Row],[Gross Worldwide]]-db[[#This Row],[Budget]])/db[[#This Row],[Budget]]</f>
        <v>0.42506909999999998</v>
      </c>
      <c r="O8" t="str">
        <f>IF(db[[#This Row],[Percentage Return]]&lt;0,"Flop","Hit")</f>
        <v>Hit</v>
      </c>
    </row>
    <row r="9" spans="1:15" x14ac:dyDescent="0.25">
      <c r="A9">
        <v>3</v>
      </c>
      <c r="B9" s="1" t="s">
        <v>13</v>
      </c>
      <c r="C9" s="1" t="s">
        <v>11</v>
      </c>
      <c r="D9">
        <v>7</v>
      </c>
      <c r="E9">
        <v>57</v>
      </c>
      <c r="F9">
        <v>124</v>
      </c>
      <c r="G9">
        <v>2010</v>
      </c>
      <c r="H9" s="4">
        <v>200000000</v>
      </c>
      <c r="I9" s="4">
        <v>128122480</v>
      </c>
      <c r="J9" s="4">
        <v>312433331</v>
      </c>
      <c r="K9" s="1" t="s">
        <v>13</v>
      </c>
      <c r="L9" s="1" t="s">
        <v>11</v>
      </c>
      <c r="M9" s="4">
        <v>623933331</v>
      </c>
      <c r="N9" s="9">
        <f>(db[[#This Row],[Gross Worldwide]]-db[[#This Row],[Budget]])/db[[#This Row],[Budget]]</f>
        <v>2.1196666550000001</v>
      </c>
      <c r="O9" t="str">
        <f>IF(db[[#This Row],[Percentage Return]]&lt;0,"Flop","Hit")</f>
        <v>Hit</v>
      </c>
    </row>
    <row r="10" spans="1:15" x14ac:dyDescent="0.25">
      <c r="A10">
        <v>29</v>
      </c>
      <c r="B10" s="1" t="s">
        <v>40</v>
      </c>
      <c r="C10" s="1" t="s">
        <v>35</v>
      </c>
      <c r="D10">
        <v>4.7</v>
      </c>
      <c r="E10">
        <v>33</v>
      </c>
      <c r="F10">
        <v>81</v>
      </c>
      <c r="G10">
        <v>2010</v>
      </c>
      <c r="H10" s="4">
        <v>47000000</v>
      </c>
      <c r="I10" s="4">
        <v>5379365</v>
      </c>
      <c r="J10" s="4">
        <v>10547117</v>
      </c>
      <c r="K10" s="1" t="s">
        <v>40</v>
      </c>
      <c r="L10" s="1" t="s">
        <v>35</v>
      </c>
      <c r="M10" s="4">
        <v>10903312</v>
      </c>
      <c r="N10" s="9">
        <f>(db[[#This Row],[Gross Worldwide]]-db[[#This Row],[Budget]])/db[[#This Row],[Budget]]</f>
        <v>-0.76801463829787231</v>
      </c>
      <c r="O10" t="str">
        <f>IF(db[[#This Row],[Percentage Return]]&lt;0,"Flop","Hit")</f>
        <v>Flop</v>
      </c>
    </row>
    <row r="11" spans="1:15" x14ac:dyDescent="0.25">
      <c r="A11">
        <v>4</v>
      </c>
      <c r="B11" s="1" t="s">
        <v>14</v>
      </c>
      <c r="C11" s="1" t="s">
        <v>11</v>
      </c>
      <c r="D11">
        <v>7</v>
      </c>
      <c r="E11">
        <v>57</v>
      </c>
      <c r="F11">
        <v>115</v>
      </c>
      <c r="G11">
        <v>2011</v>
      </c>
      <c r="H11" s="4">
        <v>150000000</v>
      </c>
      <c r="I11" s="4">
        <v>65723338</v>
      </c>
      <c r="J11" s="4">
        <v>181030624</v>
      </c>
      <c r="K11" s="1" t="s">
        <v>14</v>
      </c>
      <c r="L11" s="1" t="s">
        <v>11</v>
      </c>
      <c r="M11" s="4">
        <v>449326618</v>
      </c>
      <c r="N11" s="9">
        <f>(db[[#This Row],[Gross Worldwide]]-db[[#This Row],[Budget]])/db[[#This Row],[Budget]]</f>
        <v>1.9955107866666666</v>
      </c>
      <c r="O11" t="str">
        <f>IF(db[[#This Row],[Percentage Return]]&lt;0,"Flop","Hit")</f>
        <v>Hit</v>
      </c>
    </row>
    <row r="12" spans="1:15" x14ac:dyDescent="0.25">
      <c r="A12">
        <v>30</v>
      </c>
      <c r="B12" s="1" t="s">
        <v>41</v>
      </c>
      <c r="C12" s="1" t="s">
        <v>35</v>
      </c>
      <c r="D12">
        <v>5.5</v>
      </c>
      <c r="E12">
        <v>39</v>
      </c>
      <c r="F12">
        <v>114</v>
      </c>
      <c r="G12">
        <v>2011</v>
      </c>
      <c r="H12" s="4">
        <v>200000000</v>
      </c>
      <c r="I12" s="4">
        <v>53174303</v>
      </c>
      <c r="J12" s="4">
        <v>116601172</v>
      </c>
      <c r="K12" s="1" t="s">
        <v>41</v>
      </c>
      <c r="L12" s="1" t="s">
        <v>35</v>
      </c>
      <c r="M12" s="4">
        <v>219851172</v>
      </c>
      <c r="N12" s="9">
        <f>(db[[#This Row],[Gross Worldwide]]-db[[#This Row],[Budget]])/db[[#This Row],[Budget]]</f>
        <v>9.9255860000000001E-2</v>
      </c>
      <c r="O12" t="str">
        <f>IF(db[[#This Row],[Percentage Return]]&lt;0,"Flop","Hit")</f>
        <v>Hit</v>
      </c>
    </row>
    <row r="13" spans="1:15" x14ac:dyDescent="0.25">
      <c r="A13">
        <v>5</v>
      </c>
      <c r="B13" s="1" t="s">
        <v>15</v>
      </c>
      <c r="C13" s="1" t="s">
        <v>11</v>
      </c>
      <c r="D13">
        <v>6.9</v>
      </c>
      <c r="E13">
        <v>66</v>
      </c>
      <c r="F13">
        <v>124</v>
      </c>
      <c r="G13">
        <v>2011</v>
      </c>
      <c r="H13" s="4">
        <v>140000000</v>
      </c>
      <c r="I13" s="4">
        <v>65058524</v>
      </c>
      <c r="J13" s="4">
        <v>176654505</v>
      </c>
      <c r="K13" s="1" t="s">
        <v>15</v>
      </c>
      <c r="L13" s="1" t="s">
        <v>11</v>
      </c>
      <c r="M13" s="4">
        <v>370569774</v>
      </c>
      <c r="N13" s="9">
        <f>(db[[#This Row],[Gross Worldwide]]-db[[#This Row],[Budget]])/db[[#This Row],[Budget]]</f>
        <v>1.6469269571428571</v>
      </c>
      <c r="O13" t="str">
        <f>IF(db[[#This Row],[Percentage Return]]&lt;0,"Flop","Hit")</f>
        <v>Hit</v>
      </c>
    </row>
    <row r="14" spans="1:15" x14ac:dyDescent="0.25">
      <c r="A14">
        <v>31</v>
      </c>
      <c r="B14" s="1" t="s">
        <v>42</v>
      </c>
      <c r="C14" s="1" t="s">
        <v>35</v>
      </c>
      <c r="D14">
        <v>8.4</v>
      </c>
      <c r="E14">
        <v>78</v>
      </c>
      <c r="F14">
        <v>164</v>
      </c>
      <c r="G14">
        <v>2012</v>
      </c>
      <c r="H14" s="4">
        <v>250000000</v>
      </c>
      <c r="I14" s="4">
        <v>160887295</v>
      </c>
      <c r="J14" s="4">
        <v>448139099</v>
      </c>
      <c r="K14" s="1" t="s">
        <v>42</v>
      </c>
      <c r="L14" s="1" t="s">
        <v>35</v>
      </c>
      <c r="M14" s="4">
        <v>1081041287</v>
      </c>
      <c r="N14" s="9">
        <f>(db[[#This Row],[Gross Worldwide]]-db[[#This Row],[Budget]])/db[[#This Row],[Budget]]</f>
        <v>3.3241651480000001</v>
      </c>
      <c r="O14" t="str">
        <f>IF(db[[#This Row],[Percentage Return]]&lt;0,"Flop","Hit")</f>
        <v>Hit</v>
      </c>
    </row>
    <row r="15" spans="1:15" x14ac:dyDescent="0.25">
      <c r="A15">
        <v>6</v>
      </c>
      <c r="B15" s="1" t="s">
        <v>16</v>
      </c>
      <c r="C15" s="1" t="s">
        <v>11</v>
      </c>
      <c r="D15">
        <v>8</v>
      </c>
      <c r="E15">
        <v>69</v>
      </c>
      <c r="F15">
        <v>143</v>
      </c>
      <c r="G15">
        <v>2012</v>
      </c>
      <c r="H15" s="4">
        <v>220000000</v>
      </c>
      <c r="I15" s="4">
        <v>207438708</v>
      </c>
      <c r="J15" s="4">
        <v>623357910</v>
      </c>
      <c r="K15" s="1" t="s">
        <v>16</v>
      </c>
      <c r="L15" s="1" t="s">
        <v>11</v>
      </c>
      <c r="M15" s="4">
        <v>1518812988</v>
      </c>
      <c r="N15" s="9">
        <f>(db[[#This Row],[Gross Worldwide]]-db[[#This Row],[Budget]])/db[[#This Row],[Budget]]</f>
        <v>5.9036954000000001</v>
      </c>
      <c r="O15" t="str">
        <f>IF(db[[#This Row],[Percentage Return]]&lt;0,"Flop","Hit")</f>
        <v>Hit</v>
      </c>
    </row>
    <row r="16" spans="1:15" x14ac:dyDescent="0.25">
      <c r="A16">
        <v>32</v>
      </c>
      <c r="B16" s="1" t="s">
        <v>43</v>
      </c>
      <c r="C16" s="1" t="s">
        <v>35</v>
      </c>
      <c r="D16">
        <v>7.1</v>
      </c>
      <c r="E16">
        <v>55</v>
      </c>
      <c r="F16">
        <v>143</v>
      </c>
      <c r="G16">
        <v>2013</v>
      </c>
      <c r="H16" s="4">
        <v>225000000</v>
      </c>
      <c r="I16" s="4">
        <v>116619362</v>
      </c>
      <c r="J16" s="4">
        <v>291045518</v>
      </c>
      <c r="K16" s="1" t="s">
        <v>43</v>
      </c>
      <c r="L16" s="1" t="s">
        <v>35</v>
      </c>
      <c r="M16" s="4">
        <v>668045518</v>
      </c>
      <c r="N16" s="9">
        <f>(db[[#This Row],[Gross Worldwide]]-db[[#This Row],[Budget]])/db[[#This Row],[Budget]]</f>
        <v>1.9690911911111111</v>
      </c>
      <c r="O16" t="str">
        <f>IF(db[[#This Row],[Percentage Return]]&lt;0,"Flop","Hit")</f>
        <v>Hit</v>
      </c>
    </row>
    <row r="17" spans="1:15" x14ac:dyDescent="0.25">
      <c r="A17">
        <v>8</v>
      </c>
      <c r="B17" s="1" t="s">
        <v>18</v>
      </c>
      <c r="C17" s="1" t="s">
        <v>11</v>
      </c>
      <c r="D17">
        <v>6.9</v>
      </c>
      <c r="E17">
        <v>54</v>
      </c>
      <c r="F17">
        <v>112</v>
      </c>
      <c r="G17">
        <v>2013</v>
      </c>
      <c r="H17" s="4">
        <v>170000000</v>
      </c>
      <c r="I17" s="4">
        <v>85737841</v>
      </c>
      <c r="J17" s="4">
        <v>206362140</v>
      </c>
      <c r="K17" s="1" t="s">
        <v>18</v>
      </c>
      <c r="L17" s="1" t="s">
        <v>11</v>
      </c>
      <c r="M17" s="4">
        <v>644783140</v>
      </c>
      <c r="N17" s="9">
        <f>(db[[#This Row],[Gross Worldwide]]-db[[#This Row],[Budget]])/db[[#This Row],[Budget]]</f>
        <v>2.7928419999999998</v>
      </c>
      <c r="O17" t="str">
        <f>IF(db[[#This Row],[Percentage Return]]&lt;0,"Flop","Hit")</f>
        <v>Hit</v>
      </c>
    </row>
    <row r="18" spans="1:15" x14ac:dyDescent="0.25">
      <c r="A18">
        <v>7</v>
      </c>
      <c r="B18" s="1" t="s">
        <v>17</v>
      </c>
      <c r="C18" s="1" t="s">
        <v>11</v>
      </c>
      <c r="D18">
        <v>7.2</v>
      </c>
      <c r="E18">
        <v>62</v>
      </c>
      <c r="F18">
        <v>130</v>
      </c>
      <c r="G18">
        <v>2013</v>
      </c>
      <c r="H18" s="4">
        <v>200000000</v>
      </c>
      <c r="I18" s="4">
        <v>174144585</v>
      </c>
      <c r="J18" s="4">
        <v>409013994</v>
      </c>
      <c r="K18" s="1" t="s">
        <v>17</v>
      </c>
      <c r="L18" s="1" t="s">
        <v>11</v>
      </c>
      <c r="M18" s="4">
        <v>1214811252</v>
      </c>
      <c r="N18" s="9">
        <f>(db[[#This Row],[Gross Worldwide]]-db[[#This Row],[Budget]])/db[[#This Row],[Budget]]</f>
        <v>5.0740562599999999</v>
      </c>
      <c r="O18" t="str">
        <f>IF(db[[#This Row],[Percentage Return]]&lt;0,"Flop","Hit")</f>
        <v>Hit</v>
      </c>
    </row>
    <row r="19" spans="1:15" x14ac:dyDescent="0.25">
      <c r="A19">
        <v>9</v>
      </c>
      <c r="B19" s="1" t="s">
        <v>19</v>
      </c>
      <c r="C19" s="1" t="s">
        <v>11</v>
      </c>
      <c r="D19">
        <v>7.7</v>
      </c>
      <c r="E19">
        <v>70</v>
      </c>
      <c r="F19">
        <v>136</v>
      </c>
      <c r="G19">
        <v>2014</v>
      </c>
      <c r="H19" s="4">
        <v>170000000</v>
      </c>
      <c r="I19" s="4">
        <v>95023721</v>
      </c>
      <c r="J19" s="4">
        <v>259766572</v>
      </c>
      <c r="K19" s="1" t="s">
        <v>19</v>
      </c>
      <c r="L19" s="1" t="s">
        <v>11</v>
      </c>
      <c r="M19" s="4">
        <v>714421503</v>
      </c>
      <c r="N19" s="9">
        <f>(db[[#This Row],[Gross Worldwide]]-db[[#This Row],[Budget]])/db[[#This Row],[Budget]]</f>
        <v>3.2024794294117647</v>
      </c>
      <c r="O19" t="str">
        <f>IF(db[[#This Row],[Percentage Return]]&lt;0,"Flop","Hit")</f>
        <v>Hit</v>
      </c>
    </row>
    <row r="20" spans="1:15" x14ac:dyDescent="0.25">
      <c r="A20">
        <v>10</v>
      </c>
      <c r="B20" s="1" t="s">
        <v>20</v>
      </c>
      <c r="C20" s="1" t="s">
        <v>11</v>
      </c>
      <c r="D20">
        <v>8</v>
      </c>
      <c r="E20">
        <v>76</v>
      </c>
      <c r="F20">
        <v>121</v>
      </c>
      <c r="G20">
        <v>2014</v>
      </c>
      <c r="H20" s="4">
        <v>170000000</v>
      </c>
      <c r="I20" s="4">
        <v>94320883</v>
      </c>
      <c r="J20" s="4">
        <v>333176600</v>
      </c>
      <c r="K20" s="1" t="s">
        <v>20</v>
      </c>
      <c r="L20" s="1" t="s">
        <v>11</v>
      </c>
      <c r="M20" s="4">
        <v>772776600</v>
      </c>
      <c r="N20" s="9">
        <f>(db[[#This Row],[Gross Worldwide]]-db[[#This Row],[Budget]])/db[[#This Row],[Budget]]</f>
        <v>3.545744705882353</v>
      </c>
      <c r="O20" t="str">
        <f>IF(db[[#This Row],[Percentage Return]]&lt;0,"Flop","Hit")</f>
        <v>Hit</v>
      </c>
    </row>
    <row r="21" spans="1:15" x14ac:dyDescent="0.25">
      <c r="A21">
        <v>11</v>
      </c>
      <c r="B21" s="1" t="s">
        <v>21</v>
      </c>
      <c r="C21" s="1" t="s">
        <v>11</v>
      </c>
      <c r="D21">
        <v>7.3</v>
      </c>
      <c r="E21">
        <v>66</v>
      </c>
      <c r="F21">
        <v>141</v>
      </c>
      <c r="G21">
        <v>2015</v>
      </c>
      <c r="H21" s="4">
        <v>250000000</v>
      </c>
      <c r="I21" s="4">
        <v>191271109</v>
      </c>
      <c r="J21" s="4">
        <v>459005868</v>
      </c>
      <c r="K21" s="1" t="s">
        <v>21</v>
      </c>
      <c r="L21" s="1" t="s">
        <v>11</v>
      </c>
      <c r="M21" s="4">
        <v>1402805868</v>
      </c>
      <c r="N21" s="9">
        <f>(db[[#This Row],[Gross Worldwide]]-db[[#This Row],[Budget]])/db[[#This Row],[Budget]]</f>
        <v>4.6112234719999998</v>
      </c>
      <c r="O21" t="str">
        <f>IF(db[[#This Row],[Percentage Return]]&lt;0,"Flop","Hit")</f>
        <v>Hit</v>
      </c>
    </row>
    <row r="22" spans="1:15" x14ac:dyDescent="0.25">
      <c r="A22">
        <v>12</v>
      </c>
      <c r="B22" s="1" t="s">
        <v>22</v>
      </c>
      <c r="C22" s="1" t="s">
        <v>11</v>
      </c>
      <c r="D22">
        <v>7.3</v>
      </c>
      <c r="E22">
        <v>64</v>
      </c>
      <c r="F22">
        <v>117</v>
      </c>
      <c r="G22">
        <v>2015</v>
      </c>
      <c r="H22" s="4">
        <v>130000000</v>
      </c>
      <c r="I22" s="4">
        <v>57225526</v>
      </c>
      <c r="J22" s="4">
        <v>180202163</v>
      </c>
      <c r="K22" s="1" t="s">
        <v>22</v>
      </c>
      <c r="L22" s="1" t="s">
        <v>11</v>
      </c>
      <c r="M22" s="4">
        <v>519311965</v>
      </c>
      <c r="N22" s="9">
        <f>(db[[#This Row],[Gross Worldwide]]-db[[#This Row],[Budget]])/db[[#This Row],[Budget]]</f>
        <v>2.9947074230769233</v>
      </c>
      <c r="O22" t="str">
        <f>IF(db[[#This Row],[Percentage Return]]&lt;0,"Flop","Hit")</f>
        <v>Hit</v>
      </c>
    </row>
    <row r="23" spans="1:15" x14ac:dyDescent="0.25">
      <c r="A23">
        <v>33</v>
      </c>
      <c r="B23" s="1" t="s">
        <v>44</v>
      </c>
      <c r="C23" s="1" t="s">
        <v>35</v>
      </c>
      <c r="D23">
        <v>6.5</v>
      </c>
      <c r="E23">
        <v>44</v>
      </c>
      <c r="F23">
        <v>151</v>
      </c>
      <c r="G23">
        <v>2016</v>
      </c>
      <c r="H23" s="4">
        <v>250000000</v>
      </c>
      <c r="I23" s="4">
        <v>166007347</v>
      </c>
      <c r="J23" s="4">
        <v>330360194</v>
      </c>
      <c r="K23" s="1" t="s">
        <v>44</v>
      </c>
      <c r="L23" s="1" t="s">
        <v>35</v>
      </c>
      <c r="M23" s="4">
        <v>873634919</v>
      </c>
      <c r="N23" s="9">
        <f>(db[[#This Row],[Gross Worldwide]]-db[[#This Row],[Budget]])/db[[#This Row],[Budget]]</f>
        <v>2.494539676</v>
      </c>
      <c r="O23" t="str">
        <f>IF(db[[#This Row],[Percentage Return]]&lt;0,"Flop","Hit")</f>
        <v>Hit</v>
      </c>
    </row>
    <row r="24" spans="1:15" x14ac:dyDescent="0.25">
      <c r="A24">
        <v>14</v>
      </c>
      <c r="B24" s="1" t="s">
        <v>24</v>
      </c>
      <c r="C24" s="1" t="s">
        <v>11</v>
      </c>
      <c r="D24">
        <v>7.5</v>
      </c>
      <c r="E24">
        <v>72</v>
      </c>
      <c r="F24">
        <v>115</v>
      </c>
      <c r="G24">
        <v>2016</v>
      </c>
      <c r="H24" s="4">
        <v>165000000</v>
      </c>
      <c r="I24" s="4">
        <v>85058311</v>
      </c>
      <c r="J24" s="4">
        <v>232641920</v>
      </c>
      <c r="K24" s="1" t="s">
        <v>24</v>
      </c>
      <c r="L24" s="1" t="s">
        <v>11</v>
      </c>
      <c r="M24" s="4">
        <v>677718395</v>
      </c>
      <c r="N24" s="9">
        <f>(db[[#This Row],[Gross Worldwide]]-db[[#This Row],[Budget]])/db[[#This Row],[Budget]]</f>
        <v>3.1073842121212123</v>
      </c>
      <c r="O24" t="str">
        <f>IF(db[[#This Row],[Percentage Return]]&lt;0,"Flop","Hit")</f>
        <v>Hit</v>
      </c>
    </row>
    <row r="25" spans="1:15" x14ac:dyDescent="0.25">
      <c r="A25">
        <v>13</v>
      </c>
      <c r="B25" s="1" t="s">
        <v>23</v>
      </c>
      <c r="C25" s="1" t="s">
        <v>11</v>
      </c>
      <c r="D25">
        <v>7.8</v>
      </c>
      <c r="E25">
        <v>75</v>
      </c>
      <c r="F25">
        <v>147</v>
      </c>
      <c r="G25">
        <v>2016</v>
      </c>
      <c r="H25" s="4">
        <v>250000000</v>
      </c>
      <c r="I25" s="4">
        <v>179139142</v>
      </c>
      <c r="J25" s="4">
        <v>408084349</v>
      </c>
      <c r="K25" s="1" t="s">
        <v>23</v>
      </c>
      <c r="L25" s="1" t="s">
        <v>11</v>
      </c>
      <c r="M25" s="4">
        <v>1153296293</v>
      </c>
      <c r="N25" s="9">
        <f>(db[[#This Row],[Gross Worldwide]]-db[[#This Row],[Budget]])/db[[#This Row],[Budget]]</f>
        <v>3.6131851720000001</v>
      </c>
      <c r="O25" t="str">
        <f>IF(db[[#This Row],[Percentage Return]]&lt;0,"Flop","Hit")</f>
        <v>Hit</v>
      </c>
    </row>
    <row r="26" spans="1:15" x14ac:dyDescent="0.25">
      <c r="A26">
        <v>34</v>
      </c>
      <c r="B26" s="1" t="s">
        <v>45</v>
      </c>
      <c r="C26" s="1" t="s">
        <v>35</v>
      </c>
      <c r="D26">
        <v>6</v>
      </c>
      <c r="E26">
        <v>40</v>
      </c>
      <c r="F26">
        <v>123</v>
      </c>
      <c r="G26">
        <v>2016</v>
      </c>
      <c r="H26" s="4">
        <v>175000000</v>
      </c>
      <c r="I26" s="4">
        <v>133682248</v>
      </c>
      <c r="J26" s="4">
        <v>325100054</v>
      </c>
      <c r="K26" s="1" t="s">
        <v>45</v>
      </c>
      <c r="L26" s="1" t="s">
        <v>35</v>
      </c>
      <c r="M26" s="4">
        <v>746846894</v>
      </c>
      <c r="N26" s="9">
        <f>(db[[#This Row],[Gross Worldwide]]-db[[#This Row],[Budget]])/db[[#This Row],[Budget]]</f>
        <v>3.2676965371428572</v>
      </c>
      <c r="O26" t="str">
        <f>IF(db[[#This Row],[Percentage Return]]&lt;0,"Flop","Hit")</f>
        <v>Hit</v>
      </c>
    </row>
    <row r="27" spans="1:15" x14ac:dyDescent="0.25">
      <c r="A27">
        <v>16</v>
      </c>
      <c r="B27" s="1" t="s">
        <v>26</v>
      </c>
      <c r="C27" s="1" t="s">
        <v>11</v>
      </c>
      <c r="D27">
        <v>7.4</v>
      </c>
      <c r="E27">
        <v>73</v>
      </c>
      <c r="F27">
        <v>133</v>
      </c>
      <c r="G27">
        <v>2017</v>
      </c>
      <c r="H27" s="4">
        <v>175000000</v>
      </c>
      <c r="I27" s="4">
        <v>117027503</v>
      </c>
      <c r="J27" s="4">
        <v>334201140</v>
      </c>
      <c r="K27" s="1" t="s">
        <v>26</v>
      </c>
      <c r="L27" s="1" t="s">
        <v>11</v>
      </c>
      <c r="M27" s="4">
        <v>880166924</v>
      </c>
      <c r="N27" s="9">
        <f>(db[[#This Row],[Gross Worldwide]]-db[[#This Row],[Budget]])/db[[#This Row],[Budget]]</f>
        <v>4.0295252799999997</v>
      </c>
      <c r="O27" t="str">
        <f>IF(db[[#This Row],[Percentage Return]]&lt;0,"Flop","Hit")</f>
        <v>Hit</v>
      </c>
    </row>
    <row r="28" spans="1:15" x14ac:dyDescent="0.25">
      <c r="A28">
        <v>15</v>
      </c>
      <c r="B28" s="1" t="s">
        <v>25</v>
      </c>
      <c r="C28" s="1" t="s">
        <v>11</v>
      </c>
      <c r="D28">
        <v>7.6</v>
      </c>
      <c r="E28">
        <v>67</v>
      </c>
      <c r="F28">
        <v>136</v>
      </c>
      <c r="G28">
        <v>2017</v>
      </c>
      <c r="H28" s="4">
        <v>200000000</v>
      </c>
      <c r="I28" s="4">
        <v>146510104</v>
      </c>
      <c r="J28" s="4">
        <v>389813101</v>
      </c>
      <c r="K28" s="1" t="s">
        <v>25</v>
      </c>
      <c r="L28" s="1" t="s">
        <v>11</v>
      </c>
      <c r="M28" s="4">
        <v>863756051</v>
      </c>
      <c r="N28" s="9">
        <f>(db[[#This Row],[Gross Worldwide]]-db[[#This Row],[Budget]])/db[[#This Row],[Budget]]</f>
        <v>3.3187802550000001</v>
      </c>
      <c r="O28" t="str">
        <f>IF(db[[#This Row],[Percentage Return]]&lt;0,"Flop","Hit")</f>
        <v>Hit</v>
      </c>
    </row>
    <row r="29" spans="1:15" x14ac:dyDescent="0.25">
      <c r="A29">
        <v>36</v>
      </c>
      <c r="B29" s="1" t="s">
        <v>47</v>
      </c>
      <c r="C29" s="1" t="s">
        <v>35</v>
      </c>
      <c r="D29">
        <v>6.4</v>
      </c>
      <c r="E29">
        <v>45</v>
      </c>
      <c r="F29">
        <v>120</v>
      </c>
      <c r="G29">
        <v>2017</v>
      </c>
      <c r="H29" s="4">
        <v>300000000</v>
      </c>
      <c r="I29" s="4">
        <v>93842239</v>
      </c>
      <c r="J29" s="4">
        <v>229024295</v>
      </c>
      <c r="K29" s="1" t="s">
        <v>47</v>
      </c>
      <c r="L29" s="1" t="s">
        <v>35</v>
      </c>
      <c r="M29" s="4">
        <v>657924295</v>
      </c>
      <c r="N29" s="9">
        <f>(db[[#This Row],[Gross Worldwide]]-db[[#This Row],[Budget]])/db[[#This Row],[Budget]]</f>
        <v>1.1930809833333333</v>
      </c>
      <c r="O29" t="str">
        <f>IF(db[[#This Row],[Percentage Return]]&lt;0,"Flop","Hit")</f>
        <v>Hit</v>
      </c>
    </row>
    <row r="30" spans="1:15" x14ac:dyDescent="0.25">
      <c r="A30">
        <v>35</v>
      </c>
      <c r="B30" s="1" t="s">
        <v>46</v>
      </c>
      <c r="C30" s="1" t="s">
        <v>35</v>
      </c>
      <c r="D30">
        <v>7.4</v>
      </c>
      <c r="E30">
        <v>76</v>
      </c>
      <c r="F30">
        <v>141</v>
      </c>
      <c r="G30">
        <v>2017</v>
      </c>
      <c r="H30" s="4">
        <v>149000000</v>
      </c>
      <c r="I30" s="4">
        <v>103251471</v>
      </c>
      <c r="J30" s="4">
        <v>412563408</v>
      </c>
      <c r="K30" s="1" t="s">
        <v>46</v>
      </c>
      <c r="L30" s="1" t="s">
        <v>35</v>
      </c>
      <c r="M30" s="4">
        <v>821847012</v>
      </c>
      <c r="N30" s="9">
        <f>(db[[#This Row],[Gross Worldwide]]-db[[#This Row],[Budget]])/db[[#This Row],[Budget]]</f>
        <v>4.5157517583892615</v>
      </c>
      <c r="O30" t="str">
        <f>IF(db[[#This Row],[Percentage Return]]&lt;0,"Flop","Hit")</f>
        <v>Hit</v>
      </c>
    </row>
    <row r="31" spans="1:15" x14ac:dyDescent="0.25">
      <c r="A31">
        <v>17</v>
      </c>
      <c r="B31" s="1" t="s">
        <v>27</v>
      </c>
      <c r="C31" s="1" t="s">
        <v>11</v>
      </c>
      <c r="D31">
        <v>7.9</v>
      </c>
      <c r="E31">
        <v>74</v>
      </c>
      <c r="F31">
        <v>130</v>
      </c>
      <c r="G31">
        <v>2017</v>
      </c>
      <c r="H31" s="4">
        <v>180000000</v>
      </c>
      <c r="I31" s="4">
        <v>122744989</v>
      </c>
      <c r="J31" s="4">
        <v>315058289</v>
      </c>
      <c r="K31" s="1" t="s">
        <v>27</v>
      </c>
      <c r="L31" s="1" t="s">
        <v>11</v>
      </c>
      <c r="M31" s="4">
        <v>853977126</v>
      </c>
      <c r="N31" s="9">
        <f>(db[[#This Row],[Gross Worldwide]]-db[[#This Row],[Budget]])/db[[#This Row],[Budget]]</f>
        <v>3.7443173666666665</v>
      </c>
      <c r="O31" t="str">
        <f>IF(db[[#This Row],[Percentage Return]]&lt;0,"Flop","Hit")</f>
        <v>Hit</v>
      </c>
    </row>
    <row r="32" spans="1:15" x14ac:dyDescent="0.25">
      <c r="A32">
        <v>37</v>
      </c>
      <c r="B32" s="1" t="s">
        <v>48</v>
      </c>
      <c r="C32" s="1" t="s">
        <v>35</v>
      </c>
      <c r="D32">
        <v>7</v>
      </c>
      <c r="E32">
        <v>55</v>
      </c>
      <c r="F32">
        <v>143</v>
      </c>
      <c r="G32">
        <v>2018</v>
      </c>
      <c r="H32" s="4">
        <v>160000000</v>
      </c>
      <c r="I32" s="4">
        <v>67873522</v>
      </c>
      <c r="J32" s="4">
        <v>335061807</v>
      </c>
      <c r="K32" s="1" t="s">
        <v>48</v>
      </c>
      <c r="L32" s="1" t="s">
        <v>35</v>
      </c>
      <c r="M32" s="4">
        <v>1148161807</v>
      </c>
      <c r="N32" s="9">
        <f>(db[[#This Row],[Gross Worldwide]]-db[[#This Row],[Budget]])/db[[#This Row],[Budget]]</f>
        <v>6.1760112937500002</v>
      </c>
      <c r="O32" t="str">
        <f>IF(db[[#This Row],[Percentage Return]]&lt;0,"Flop","Hit")</f>
        <v>Hit</v>
      </c>
    </row>
    <row r="33" spans="1:15" x14ac:dyDescent="0.25">
      <c r="A33">
        <v>19</v>
      </c>
      <c r="B33" s="1" t="s">
        <v>29</v>
      </c>
      <c r="C33" s="1" t="s">
        <v>11</v>
      </c>
      <c r="D33">
        <v>8.5</v>
      </c>
      <c r="E33">
        <v>68</v>
      </c>
      <c r="F33">
        <v>149</v>
      </c>
      <c r="G33">
        <v>2018</v>
      </c>
      <c r="H33" s="4">
        <v>321000000</v>
      </c>
      <c r="I33" s="4">
        <v>257698183</v>
      </c>
      <c r="J33" s="4">
        <v>678815482</v>
      </c>
      <c r="K33" s="1" t="s">
        <v>29</v>
      </c>
      <c r="L33" s="1" t="s">
        <v>11</v>
      </c>
      <c r="M33" s="4">
        <v>2048359754</v>
      </c>
      <c r="N33" s="9">
        <f>(db[[#This Row],[Gross Worldwide]]-db[[#This Row],[Budget]])/db[[#This Row],[Budget]]</f>
        <v>5.381183034267913</v>
      </c>
      <c r="O33" t="str">
        <f>IF(db[[#This Row],[Percentage Return]]&lt;0,"Flop","Hit")</f>
        <v>Hit</v>
      </c>
    </row>
    <row r="34" spans="1:15" x14ac:dyDescent="0.25">
      <c r="A34">
        <v>18</v>
      </c>
      <c r="B34" s="1" t="s">
        <v>28</v>
      </c>
      <c r="C34" s="1" t="s">
        <v>11</v>
      </c>
      <c r="D34">
        <v>7.3</v>
      </c>
      <c r="E34">
        <v>88</v>
      </c>
      <c r="F34">
        <v>134</v>
      </c>
      <c r="G34">
        <v>2018</v>
      </c>
      <c r="H34" s="4">
        <v>200000000</v>
      </c>
      <c r="I34" s="4">
        <v>202003951</v>
      </c>
      <c r="J34" s="4">
        <v>700059566</v>
      </c>
      <c r="K34" s="1" t="s">
        <v>28</v>
      </c>
      <c r="L34" s="1" t="s">
        <v>11</v>
      </c>
      <c r="M34" s="4">
        <v>1346913161</v>
      </c>
      <c r="N34" s="9">
        <f>(db[[#This Row],[Gross Worldwide]]-db[[#This Row],[Budget]])/db[[#This Row],[Budget]]</f>
        <v>5.7345658049999999</v>
      </c>
      <c r="O34" t="str">
        <f>IF(db[[#This Row],[Percentage Return]]&lt;0,"Flop","Hit")</f>
        <v>Hit</v>
      </c>
    </row>
    <row r="35" spans="1:15" x14ac:dyDescent="0.25">
      <c r="A35">
        <v>20</v>
      </c>
      <c r="B35" s="1" t="s">
        <v>30</v>
      </c>
      <c r="C35" s="1" t="s">
        <v>11</v>
      </c>
      <c r="D35">
        <v>7.1</v>
      </c>
      <c r="E35">
        <v>70</v>
      </c>
      <c r="F35">
        <v>118</v>
      </c>
      <c r="G35">
        <v>2018</v>
      </c>
      <c r="H35" s="4">
        <v>162000000</v>
      </c>
      <c r="I35" s="4">
        <v>75812205</v>
      </c>
      <c r="J35" s="4">
        <v>216648740</v>
      </c>
      <c r="K35" s="1" t="s">
        <v>30</v>
      </c>
      <c r="L35" s="1" t="s">
        <v>11</v>
      </c>
      <c r="M35" s="4">
        <v>622674139</v>
      </c>
      <c r="N35" s="9">
        <f>(db[[#This Row],[Gross Worldwide]]-db[[#This Row],[Budget]])/db[[#This Row],[Budget]]</f>
        <v>2.8436675246913579</v>
      </c>
      <c r="O35" t="str">
        <f>IF(db[[#This Row],[Percentage Return]]&lt;0,"Flop","Hit")</f>
        <v>Hit</v>
      </c>
    </row>
    <row r="36" spans="1:15" x14ac:dyDescent="0.25">
      <c r="A36">
        <v>38</v>
      </c>
      <c r="B36" s="1" t="s">
        <v>49</v>
      </c>
      <c r="C36" s="1" t="s">
        <v>35</v>
      </c>
      <c r="D36">
        <v>7.1</v>
      </c>
      <c r="E36">
        <v>71</v>
      </c>
      <c r="F36">
        <v>132</v>
      </c>
      <c r="G36">
        <v>2019</v>
      </c>
      <c r="H36" s="4">
        <v>100000000</v>
      </c>
      <c r="I36" s="4">
        <v>53505326</v>
      </c>
      <c r="J36" s="4">
        <v>140371656</v>
      </c>
      <c r="K36" s="1" t="s">
        <v>49</v>
      </c>
      <c r="L36" s="1" t="s">
        <v>35</v>
      </c>
      <c r="M36" s="4">
        <v>364571656</v>
      </c>
      <c r="N36" s="9">
        <f>(db[[#This Row],[Gross Worldwide]]-db[[#This Row],[Budget]])/db[[#This Row],[Budget]]</f>
        <v>2.6457165599999999</v>
      </c>
      <c r="O36" t="str">
        <f>IF(db[[#This Row],[Percentage Return]]&lt;0,"Flop","Hit")</f>
        <v>Hit</v>
      </c>
    </row>
    <row r="37" spans="1:15" x14ac:dyDescent="0.25">
      <c r="A37">
        <v>39</v>
      </c>
      <c r="B37" s="1" t="s">
        <v>50</v>
      </c>
      <c r="C37" s="1" t="s">
        <v>35</v>
      </c>
      <c r="D37">
        <v>8.6999999999999993</v>
      </c>
      <c r="E37">
        <v>59</v>
      </c>
      <c r="F37">
        <v>122</v>
      </c>
      <c r="G37">
        <v>2019</v>
      </c>
      <c r="H37" s="4">
        <v>55000000</v>
      </c>
      <c r="I37" s="4">
        <v>96202337</v>
      </c>
      <c r="J37" s="4">
        <v>333204580</v>
      </c>
      <c r="K37" s="1" t="s">
        <v>50</v>
      </c>
      <c r="L37" s="1" t="s">
        <v>35</v>
      </c>
      <c r="M37" s="4">
        <v>1060504580</v>
      </c>
      <c r="N37" s="9">
        <f>(db[[#This Row],[Gross Worldwide]]-db[[#This Row],[Budget]])/db[[#This Row],[Budget]]</f>
        <v>18.281901454545455</v>
      </c>
      <c r="O37" t="str">
        <f>IF(db[[#This Row],[Percentage Return]]&lt;0,"Flop","Hit")</f>
        <v>Hit</v>
      </c>
    </row>
    <row r="38" spans="1:15" x14ac:dyDescent="0.25">
      <c r="A38">
        <v>22</v>
      </c>
      <c r="B38" s="1" t="s">
        <v>32</v>
      </c>
      <c r="C38" s="1" t="s">
        <v>11</v>
      </c>
      <c r="D38">
        <v>8.5</v>
      </c>
      <c r="E38">
        <v>78</v>
      </c>
      <c r="F38">
        <v>181</v>
      </c>
      <c r="G38">
        <v>2019</v>
      </c>
      <c r="H38" s="4">
        <v>356000000</v>
      </c>
      <c r="I38" s="4">
        <v>357115007</v>
      </c>
      <c r="J38" s="4">
        <v>858373000</v>
      </c>
      <c r="K38" s="1" t="s">
        <v>32</v>
      </c>
      <c r="L38" s="1" t="s">
        <v>11</v>
      </c>
      <c r="M38" s="4">
        <v>2797800564</v>
      </c>
      <c r="N38" s="9">
        <f>(db[[#This Row],[Gross Worldwide]]-db[[#This Row],[Budget]])/db[[#This Row],[Budget]]</f>
        <v>6.8589903483146069</v>
      </c>
      <c r="O38" t="str">
        <f>IF(db[[#This Row],[Percentage Return]]&lt;0,"Flop","Hit")</f>
        <v>Hit</v>
      </c>
    </row>
    <row r="39" spans="1:15" x14ac:dyDescent="0.25">
      <c r="A39">
        <v>21</v>
      </c>
      <c r="B39" s="1" t="s">
        <v>61</v>
      </c>
      <c r="C39" s="1" t="s">
        <v>11</v>
      </c>
      <c r="D39">
        <v>6.9</v>
      </c>
      <c r="E39">
        <v>64</v>
      </c>
      <c r="F39">
        <v>123</v>
      </c>
      <c r="G39">
        <v>2019</v>
      </c>
      <c r="H39" s="4">
        <v>175000000</v>
      </c>
      <c r="I39" s="4">
        <v>153433423</v>
      </c>
      <c r="J39" s="4">
        <v>426829839</v>
      </c>
      <c r="K39" s="1" t="s">
        <v>31</v>
      </c>
      <c r="L39" s="1" t="s">
        <v>11</v>
      </c>
      <c r="M39" s="4">
        <v>1128274794</v>
      </c>
      <c r="N39" s="9">
        <f>(db[[#This Row],[Gross Worldwide]]-db[[#This Row],[Budget]])/db[[#This Row],[Budget]]</f>
        <v>5.4472845371428571</v>
      </c>
      <c r="O39" t="str">
        <f>IF(db[[#This Row],[Percentage Return]]&lt;0,"Flop","Hit")</f>
        <v>Hit</v>
      </c>
    </row>
    <row r="40" spans="1:15" x14ac:dyDescent="0.25">
      <c r="A40">
        <v>23</v>
      </c>
      <c r="B40" s="1" t="s">
        <v>33</v>
      </c>
      <c r="C40" s="1" t="s">
        <v>11</v>
      </c>
      <c r="D40">
        <v>7.6</v>
      </c>
      <c r="E40">
        <v>69</v>
      </c>
      <c r="F40">
        <v>129</v>
      </c>
      <c r="G40">
        <v>2019</v>
      </c>
      <c r="H40" s="4">
        <v>160000000</v>
      </c>
      <c r="I40" s="4">
        <v>92579212</v>
      </c>
      <c r="J40" s="4">
        <v>390532085</v>
      </c>
      <c r="K40" s="1" t="s">
        <v>33</v>
      </c>
      <c r="L40" s="1" t="s">
        <v>11</v>
      </c>
      <c r="M40" s="4">
        <v>1131927996</v>
      </c>
      <c r="N40" s="9">
        <f>(db[[#This Row],[Gross Worldwide]]-db[[#This Row],[Budget]])/db[[#This Row],[Budget]]</f>
        <v>6.074549975</v>
      </c>
      <c r="O40" t="str">
        <f>IF(db[[#This Row],[Percentage Return]]&lt;0,"Flop","Hit")</f>
        <v>Hit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1394-9171-415C-8B28-2ED93CF35CD5}">
  <dimension ref="A1:D14"/>
  <sheetViews>
    <sheetView workbookViewId="0">
      <selection activeCell="H23" sqref="H23"/>
    </sheetView>
  </sheetViews>
  <sheetFormatPr defaultRowHeight="15" x14ac:dyDescent="0.25"/>
  <cols>
    <col min="2" max="2" width="25.85546875" bestFit="1" customWidth="1"/>
    <col min="3" max="3" width="13.28515625" customWidth="1"/>
  </cols>
  <sheetData>
    <row r="1" spans="1:4" x14ac:dyDescent="0.25">
      <c r="A1" s="7" t="s">
        <v>51</v>
      </c>
      <c r="B1" s="8" t="s">
        <v>0</v>
      </c>
      <c r="C1" s="8" t="s">
        <v>1</v>
      </c>
      <c r="D1" s="10" t="s">
        <v>68</v>
      </c>
    </row>
    <row r="2" spans="1:4" x14ac:dyDescent="0.25">
      <c r="A2">
        <v>1</v>
      </c>
      <c r="B2" t="s">
        <v>69</v>
      </c>
      <c r="C2" t="s">
        <v>35</v>
      </c>
      <c r="D2">
        <v>1</v>
      </c>
    </row>
    <row r="3" spans="1:4" x14ac:dyDescent="0.25">
      <c r="A3">
        <v>2</v>
      </c>
      <c r="B3" t="s">
        <v>50</v>
      </c>
      <c r="C3" t="s">
        <v>35</v>
      </c>
      <c r="D3">
        <v>2</v>
      </c>
    </row>
    <row r="4" spans="1:4" x14ac:dyDescent="0.25">
      <c r="A4">
        <v>3</v>
      </c>
      <c r="B4" t="s">
        <v>70</v>
      </c>
      <c r="C4" t="s">
        <v>35</v>
      </c>
      <c r="D4">
        <v>1</v>
      </c>
    </row>
    <row r="5" spans="1:4" x14ac:dyDescent="0.25">
      <c r="A5">
        <v>4</v>
      </c>
      <c r="B5" t="s">
        <v>38</v>
      </c>
      <c r="C5" t="s">
        <v>35</v>
      </c>
      <c r="D5">
        <v>2</v>
      </c>
    </row>
    <row r="6" spans="1:4" x14ac:dyDescent="0.25">
      <c r="A6">
        <v>5</v>
      </c>
      <c r="B6" t="s">
        <v>71</v>
      </c>
      <c r="C6" t="s">
        <v>35</v>
      </c>
      <c r="D6">
        <v>1</v>
      </c>
    </row>
    <row r="7" spans="1:4" x14ac:dyDescent="0.25">
      <c r="A7">
        <v>6</v>
      </c>
      <c r="B7" t="s">
        <v>72</v>
      </c>
      <c r="C7" t="s">
        <v>35</v>
      </c>
      <c r="D7">
        <v>1</v>
      </c>
    </row>
    <row r="8" spans="1:4" x14ac:dyDescent="0.25">
      <c r="A8">
        <v>7</v>
      </c>
      <c r="B8" t="s">
        <v>73</v>
      </c>
      <c r="C8" t="s">
        <v>11</v>
      </c>
      <c r="D8">
        <v>3</v>
      </c>
    </row>
    <row r="11" spans="1:4" x14ac:dyDescent="0.25">
      <c r="A11" s="2" t="s">
        <v>52</v>
      </c>
      <c r="B11" t="s">
        <v>74</v>
      </c>
    </row>
    <row r="12" spans="1:4" x14ac:dyDescent="0.25">
      <c r="A12" s="3" t="s">
        <v>35</v>
      </c>
      <c r="B12" s="1">
        <v>8</v>
      </c>
    </row>
    <row r="13" spans="1:4" x14ac:dyDescent="0.25">
      <c r="A13" s="3" t="s">
        <v>11</v>
      </c>
      <c r="B13" s="1">
        <v>3</v>
      </c>
    </row>
    <row r="14" spans="1:4" x14ac:dyDescent="0.25">
      <c r="A14" s="3" t="s">
        <v>53</v>
      </c>
      <c r="B14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ED0D-5F78-4420-91D2-C198E951BAD1}">
  <dimension ref="A1:I56"/>
  <sheetViews>
    <sheetView zoomScale="98" zoomScaleNormal="98" workbookViewId="0">
      <selection activeCell="J15" sqref="J15"/>
    </sheetView>
  </sheetViews>
  <sheetFormatPr defaultRowHeight="15" x14ac:dyDescent="0.25"/>
  <cols>
    <col min="1" max="1" width="43.5703125" bestFit="1" customWidth="1"/>
    <col min="2" max="2" width="13.140625" customWidth="1"/>
    <col min="3" max="3" width="11" customWidth="1"/>
    <col min="4" max="4" width="13.140625" customWidth="1"/>
    <col min="7" max="7" width="16.7109375" bestFit="1" customWidth="1"/>
    <col min="8" max="8" width="17.5703125" bestFit="1" customWidth="1"/>
  </cols>
  <sheetData>
    <row r="1" spans="1:9" x14ac:dyDescent="0.25">
      <c r="A1" t="s">
        <v>78</v>
      </c>
      <c r="B1" t="s">
        <v>79</v>
      </c>
      <c r="C1" t="s">
        <v>1</v>
      </c>
      <c r="D1" t="s">
        <v>115</v>
      </c>
    </row>
    <row r="2" spans="1:9" x14ac:dyDescent="0.25">
      <c r="A2" s="1" t="s">
        <v>80</v>
      </c>
      <c r="B2" s="1" t="s">
        <v>81</v>
      </c>
      <c r="C2" s="1" t="s">
        <v>35</v>
      </c>
      <c r="D2" s="1">
        <v>7.7</v>
      </c>
    </row>
    <row r="3" spans="1:9" x14ac:dyDescent="0.25">
      <c r="A3" s="1" t="s">
        <v>82</v>
      </c>
      <c r="B3" s="1" t="s">
        <v>83</v>
      </c>
      <c r="C3" s="1" t="s">
        <v>35</v>
      </c>
      <c r="D3" s="1">
        <v>7.6</v>
      </c>
    </row>
    <row r="4" spans="1:9" x14ac:dyDescent="0.25">
      <c r="A4" s="1" t="s">
        <v>49</v>
      </c>
      <c r="B4" s="1" t="s">
        <v>83</v>
      </c>
      <c r="C4" s="1" t="s">
        <v>35</v>
      </c>
      <c r="D4" s="1">
        <v>6.6</v>
      </c>
      <c r="F4" s="2" t="s">
        <v>52</v>
      </c>
      <c r="G4" t="s">
        <v>138</v>
      </c>
    </row>
    <row r="5" spans="1:9" x14ac:dyDescent="0.25">
      <c r="A5" s="1" t="s">
        <v>84</v>
      </c>
      <c r="B5" s="1" t="s">
        <v>85</v>
      </c>
      <c r="C5" s="1" t="s">
        <v>35</v>
      </c>
      <c r="D5" s="1">
        <v>6.8</v>
      </c>
      <c r="F5" s="3" t="s">
        <v>35</v>
      </c>
      <c r="G5" s="1">
        <v>7.0437499999999993</v>
      </c>
      <c r="I5" s="11"/>
    </row>
    <row r="6" spans="1:9" x14ac:dyDescent="0.25">
      <c r="A6" s="1" t="s">
        <v>46</v>
      </c>
      <c r="B6" s="1" t="s">
        <v>83</v>
      </c>
      <c r="C6" s="1" t="s">
        <v>35</v>
      </c>
      <c r="D6" s="1">
        <v>7.1</v>
      </c>
      <c r="F6" s="3" t="s">
        <v>11</v>
      </c>
      <c r="G6" s="1">
        <v>7.2826086956521738</v>
      </c>
      <c r="I6" s="11"/>
    </row>
    <row r="7" spans="1:9" x14ac:dyDescent="0.25">
      <c r="A7" s="1" t="s">
        <v>86</v>
      </c>
      <c r="B7" s="1" t="s">
        <v>87</v>
      </c>
      <c r="C7" s="1" t="s">
        <v>35</v>
      </c>
      <c r="D7" s="1">
        <v>6.1</v>
      </c>
      <c r="F7" s="3" t="s">
        <v>53</v>
      </c>
      <c r="G7" s="1">
        <v>7.1436363636363618</v>
      </c>
    </row>
    <row r="8" spans="1:9" x14ac:dyDescent="0.25">
      <c r="A8" s="1" t="s">
        <v>88</v>
      </c>
      <c r="B8" s="1" t="s">
        <v>83</v>
      </c>
      <c r="C8" s="1" t="s">
        <v>35</v>
      </c>
      <c r="D8" s="1">
        <v>6.3</v>
      </c>
    </row>
    <row r="9" spans="1:9" x14ac:dyDescent="0.25">
      <c r="A9" s="1" t="s">
        <v>89</v>
      </c>
      <c r="B9" s="1" t="s">
        <v>90</v>
      </c>
      <c r="C9" s="1" t="s">
        <v>35</v>
      </c>
      <c r="D9" s="1">
        <v>7.1</v>
      </c>
    </row>
    <row r="10" spans="1:9" x14ac:dyDescent="0.25">
      <c r="A10" s="1" t="s">
        <v>91</v>
      </c>
      <c r="B10" s="1" t="s">
        <v>90</v>
      </c>
      <c r="C10" s="1" t="s">
        <v>35</v>
      </c>
      <c r="D10" s="1">
        <v>6.3</v>
      </c>
    </row>
    <row r="11" spans="1:9" x14ac:dyDescent="0.25">
      <c r="A11" s="1" t="s">
        <v>93</v>
      </c>
      <c r="B11" s="1" t="s">
        <v>87</v>
      </c>
      <c r="C11" s="1" t="s">
        <v>35</v>
      </c>
      <c r="D11" s="1">
        <v>6.7</v>
      </c>
    </row>
    <row r="12" spans="1:9" x14ac:dyDescent="0.25">
      <c r="A12" s="1" t="s">
        <v>94</v>
      </c>
      <c r="B12" s="1" t="s">
        <v>95</v>
      </c>
      <c r="C12" s="1" t="s">
        <v>35</v>
      </c>
      <c r="D12" s="1">
        <v>7.6</v>
      </c>
    </row>
    <row r="13" spans="1:9" x14ac:dyDescent="0.25">
      <c r="A13" s="1" t="s">
        <v>96</v>
      </c>
      <c r="B13" s="1" t="s">
        <v>90</v>
      </c>
      <c r="C13" s="1" t="s">
        <v>35</v>
      </c>
      <c r="D13" s="1">
        <v>6.4</v>
      </c>
    </row>
    <row r="14" spans="1:9" x14ac:dyDescent="0.25">
      <c r="A14" s="1" t="s">
        <v>91</v>
      </c>
      <c r="B14" s="1" t="s">
        <v>85</v>
      </c>
      <c r="C14" s="1" t="s">
        <v>35</v>
      </c>
      <c r="D14" s="1">
        <v>7.8</v>
      </c>
    </row>
    <row r="15" spans="1:9" x14ac:dyDescent="0.25">
      <c r="A15" s="1" t="s">
        <v>97</v>
      </c>
      <c r="B15" s="1" t="s">
        <v>98</v>
      </c>
      <c r="C15" s="1" t="s">
        <v>35</v>
      </c>
      <c r="D15" s="1">
        <v>7.7</v>
      </c>
    </row>
    <row r="16" spans="1:9" x14ac:dyDescent="0.25">
      <c r="A16" s="1" t="s">
        <v>99</v>
      </c>
      <c r="B16" s="1" t="s">
        <v>100</v>
      </c>
      <c r="C16" s="1" t="s">
        <v>35</v>
      </c>
      <c r="D16" s="1">
        <v>7.9</v>
      </c>
    </row>
    <row r="17" spans="1:4" x14ac:dyDescent="0.25">
      <c r="A17" s="1" t="s">
        <v>101</v>
      </c>
      <c r="B17" s="1" t="s">
        <v>90</v>
      </c>
      <c r="C17" s="1" t="s">
        <v>35</v>
      </c>
      <c r="D17" s="1">
        <v>7.6</v>
      </c>
    </row>
    <row r="18" spans="1:4" x14ac:dyDescent="0.25">
      <c r="A18" s="1" t="s">
        <v>102</v>
      </c>
      <c r="B18" s="1" t="s">
        <v>81</v>
      </c>
      <c r="C18" s="1" t="s">
        <v>35</v>
      </c>
      <c r="D18" s="1">
        <v>6.3</v>
      </c>
    </row>
    <row r="19" spans="1:4" x14ac:dyDescent="0.25">
      <c r="A19" s="1" t="s">
        <v>103</v>
      </c>
      <c r="B19" s="1" t="s">
        <v>90</v>
      </c>
      <c r="C19" s="1" t="s">
        <v>35</v>
      </c>
      <c r="D19" s="1">
        <v>6.4</v>
      </c>
    </row>
    <row r="20" spans="1:4" x14ac:dyDescent="0.25">
      <c r="A20" s="1" t="s">
        <v>104</v>
      </c>
      <c r="B20" s="1" t="s">
        <v>87</v>
      </c>
      <c r="C20" s="1" t="s">
        <v>35</v>
      </c>
      <c r="D20" s="1">
        <v>6.1</v>
      </c>
    </row>
    <row r="21" spans="1:4" x14ac:dyDescent="0.25">
      <c r="A21" s="1" t="s">
        <v>105</v>
      </c>
      <c r="B21" s="1" t="s">
        <v>85</v>
      </c>
      <c r="C21" s="1" t="s">
        <v>35</v>
      </c>
      <c r="D21" s="1">
        <v>6.9</v>
      </c>
    </row>
    <row r="22" spans="1:4" x14ac:dyDescent="0.25">
      <c r="A22" s="1" t="s">
        <v>88</v>
      </c>
      <c r="B22" s="1" t="s">
        <v>90</v>
      </c>
      <c r="C22" s="1" t="s">
        <v>35</v>
      </c>
      <c r="D22" s="1">
        <v>7.5</v>
      </c>
    </row>
    <row r="23" spans="1:4" x14ac:dyDescent="0.25">
      <c r="A23" s="1" t="s">
        <v>39</v>
      </c>
      <c r="B23" s="1" t="s">
        <v>90</v>
      </c>
      <c r="C23" s="1" t="s">
        <v>35</v>
      </c>
      <c r="D23" s="1">
        <v>8.1999999999999993</v>
      </c>
    </row>
    <row r="24" spans="1:4" x14ac:dyDescent="0.25">
      <c r="A24" s="1" t="s">
        <v>89</v>
      </c>
      <c r="B24" s="1" t="s">
        <v>98</v>
      </c>
      <c r="C24" s="1" t="s">
        <v>35</v>
      </c>
      <c r="D24" s="1">
        <v>7.7</v>
      </c>
    </row>
    <row r="25" spans="1:4" x14ac:dyDescent="0.25">
      <c r="A25" s="1" t="s">
        <v>106</v>
      </c>
      <c r="B25" s="1" t="s">
        <v>92</v>
      </c>
      <c r="C25" s="1" t="s">
        <v>35</v>
      </c>
      <c r="D25" s="1">
        <v>6.9</v>
      </c>
    </row>
    <row r="26" spans="1:4" x14ac:dyDescent="0.25">
      <c r="A26" s="1" t="s">
        <v>107</v>
      </c>
      <c r="B26" s="1" t="s">
        <v>83</v>
      </c>
      <c r="C26" s="1" t="s">
        <v>35</v>
      </c>
      <c r="D26" s="1">
        <v>7.7</v>
      </c>
    </row>
    <row r="27" spans="1:4" x14ac:dyDescent="0.25">
      <c r="A27" s="1" t="s">
        <v>108</v>
      </c>
      <c r="B27" s="1" t="s">
        <v>83</v>
      </c>
      <c r="C27" s="1" t="s">
        <v>35</v>
      </c>
      <c r="D27" s="1">
        <v>7.9</v>
      </c>
    </row>
    <row r="28" spans="1:4" x14ac:dyDescent="0.25">
      <c r="A28" s="1" t="s">
        <v>109</v>
      </c>
      <c r="B28" s="1" t="s">
        <v>85</v>
      </c>
      <c r="C28" s="1" t="s">
        <v>35</v>
      </c>
      <c r="D28" s="1">
        <v>7.9</v>
      </c>
    </row>
    <row r="29" spans="1:4" x14ac:dyDescent="0.25">
      <c r="A29" s="1" t="s">
        <v>110</v>
      </c>
      <c r="B29" s="1" t="s">
        <v>83</v>
      </c>
      <c r="C29" s="1" t="s">
        <v>35</v>
      </c>
      <c r="D29" s="1">
        <v>3.5</v>
      </c>
    </row>
    <row r="30" spans="1:4" x14ac:dyDescent="0.25">
      <c r="A30" s="1" t="s">
        <v>111</v>
      </c>
      <c r="B30" s="1" t="s">
        <v>85</v>
      </c>
      <c r="C30" s="1" t="s">
        <v>35</v>
      </c>
      <c r="D30" s="1">
        <v>7.2</v>
      </c>
    </row>
    <row r="31" spans="1:4" x14ac:dyDescent="0.25">
      <c r="A31" s="1" t="s">
        <v>112</v>
      </c>
      <c r="B31" s="1" t="s">
        <v>85</v>
      </c>
      <c r="C31" s="1" t="s">
        <v>35</v>
      </c>
      <c r="D31" s="1">
        <v>7.9</v>
      </c>
    </row>
    <row r="32" spans="1:4" x14ac:dyDescent="0.25">
      <c r="A32" s="1" t="s">
        <v>113</v>
      </c>
      <c r="B32" s="1" t="s">
        <v>90</v>
      </c>
      <c r="C32" s="1" t="s">
        <v>35</v>
      </c>
      <c r="D32" s="1">
        <v>5.6</v>
      </c>
    </row>
    <row r="33" spans="1:4" x14ac:dyDescent="0.25">
      <c r="A33" s="1" t="s">
        <v>114</v>
      </c>
      <c r="B33" s="1" t="s">
        <v>90</v>
      </c>
      <c r="C33" s="1" t="s">
        <v>35</v>
      </c>
      <c r="D33" s="1">
        <v>8.4</v>
      </c>
    </row>
    <row r="34" spans="1:4" x14ac:dyDescent="0.25">
      <c r="A34" s="1" t="s">
        <v>116</v>
      </c>
      <c r="B34" s="1" t="s">
        <v>85</v>
      </c>
      <c r="C34" s="1" t="s">
        <v>11</v>
      </c>
      <c r="D34" s="1">
        <v>6.2</v>
      </c>
    </row>
    <row r="35" spans="1:4" x14ac:dyDescent="0.25">
      <c r="A35" s="1" t="s">
        <v>12</v>
      </c>
      <c r="B35" s="1" t="s">
        <v>100</v>
      </c>
      <c r="C35" s="1" t="s">
        <v>11</v>
      </c>
      <c r="D35" s="1">
        <v>7</v>
      </c>
    </row>
    <row r="36" spans="1:4" x14ac:dyDescent="0.25">
      <c r="A36" s="1" t="s">
        <v>117</v>
      </c>
      <c r="B36" s="1" t="s">
        <v>90</v>
      </c>
      <c r="C36" s="1" t="s">
        <v>11</v>
      </c>
      <c r="D36" s="1">
        <v>6.2</v>
      </c>
    </row>
    <row r="37" spans="1:4" x14ac:dyDescent="0.25">
      <c r="A37" s="1" t="s">
        <v>118</v>
      </c>
      <c r="B37" s="1" t="s">
        <v>90</v>
      </c>
      <c r="C37" s="1" t="s">
        <v>11</v>
      </c>
      <c r="D37" s="1">
        <v>6.3</v>
      </c>
    </row>
    <row r="38" spans="1:4" x14ac:dyDescent="0.25">
      <c r="A38" s="1" t="s">
        <v>119</v>
      </c>
      <c r="B38" s="1" t="s">
        <v>92</v>
      </c>
      <c r="C38" s="1" t="s">
        <v>11</v>
      </c>
      <c r="D38" s="1">
        <v>7.6</v>
      </c>
    </row>
    <row r="39" spans="1:4" x14ac:dyDescent="0.25">
      <c r="A39" s="1" t="s">
        <v>120</v>
      </c>
      <c r="B39" s="1" t="s">
        <v>85</v>
      </c>
      <c r="C39" s="1" t="s">
        <v>11</v>
      </c>
      <c r="D39" s="1">
        <v>7.9</v>
      </c>
    </row>
    <row r="40" spans="1:4" x14ac:dyDescent="0.25">
      <c r="A40" s="1" t="s">
        <v>121</v>
      </c>
      <c r="B40" s="1" t="s">
        <v>83</v>
      </c>
      <c r="C40" s="1" t="s">
        <v>11</v>
      </c>
      <c r="D40" s="1">
        <v>8.6999999999999993</v>
      </c>
    </row>
    <row r="41" spans="1:4" x14ac:dyDescent="0.25">
      <c r="A41" s="1" t="s">
        <v>122</v>
      </c>
      <c r="B41" s="1" t="s">
        <v>83</v>
      </c>
      <c r="C41" s="1" t="s">
        <v>11</v>
      </c>
      <c r="D41" s="1">
        <v>7.9</v>
      </c>
    </row>
    <row r="42" spans="1:4" x14ac:dyDescent="0.25">
      <c r="A42" s="1" t="s">
        <v>123</v>
      </c>
      <c r="B42" s="1" t="s">
        <v>85</v>
      </c>
      <c r="C42" s="1" t="s">
        <v>11</v>
      </c>
      <c r="D42" s="1">
        <v>7.3</v>
      </c>
    </row>
    <row r="43" spans="1:4" x14ac:dyDescent="0.25">
      <c r="A43" s="1" t="s">
        <v>124</v>
      </c>
      <c r="B43" s="1" t="s">
        <v>83</v>
      </c>
      <c r="C43" s="1" t="s">
        <v>11</v>
      </c>
      <c r="D43" s="1">
        <v>8.1999999999999993</v>
      </c>
    </row>
    <row r="44" spans="1:4" x14ac:dyDescent="0.25">
      <c r="A44" s="1" t="s">
        <v>125</v>
      </c>
      <c r="B44" s="1" t="s">
        <v>85</v>
      </c>
      <c r="C44" s="1" t="s">
        <v>11</v>
      </c>
      <c r="D44" s="1">
        <v>6.5</v>
      </c>
    </row>
    <row r="45" spans="1:4" x14ac:dyDescent="0.25">
      <c r="A45" s="1" t="s">
        <v>126</v>
      </c>
      <c r="B45" s="1" t="s">
        <v>90</v>
      </c>
      <c r="C45" s="1" t="s">
        <v>11</v>
      </c>
      <c r="D45" s="1">
        <v>7.3</v>
      </c>
    </row>
    <row r="46" spans="1:4" x14ac:dyDescent="0.25">
      <c r="A46" s="1" t="s">
        <v>127</v>
      </c>
      <c r="B46" s="1" t="s">
        <v>90</v>
      </c>
      <c r="C46" s="1" t="s">
        <v>11</v>
      </c>
      <c r="D46" s="1">
        <v>5</v>
      </c>
    </row>
    <row r="47" spans="1:4" x14ac:dyDescent="0.25">
      <c r="A47" s="1" t="s">
        <v>128</v>
      </c>
      <c r="B47" s="1" t="s">
        <v>85</v>
      </c>
      <c r="C47" s="1" t="s">
        <v>11</v>
      </c>
      <c r="D47" s="1">
        <v>7.4</v>
      </c>
    </row>
    <row r="48" spans="1:4" x14ac:dyDescent="0.25">
      <c r="A48" s="1" t="s">
        <v>129</v>
      </c>
      <c r="B48" s="1" t="s">
        <v>85</v>
      </c>
      <c r="C48" s="1" t="s">
        <v>11</v>
      </c>
      <c r="D48" s="1">
        <v>8.5</v>
      </c>
    </row>
    <row r="49" spans="1:4" x14ac:dyDescent="0.25">
      <c r="A49" s="1" t="s">
        <v>130</v>
      </c>
      <c r="B49" s="1" t="s">
        <v>83</v>
      </c>
      <c r="C49" s="1" t="s">
        <v>11</v>
      </c>
      <c r="D49" s="1">
        <v>7</v>
      </c>
    </row>
    <row r="50" spans="1:4" x14ac:dyDescent="0.25">
      <c r="A50" s="1" t="s">
        <v>131</v>
      </c>
      <c r="B50" s="1" t="s">
        <v>85</v>
      </c>
      <c r="C50" s="1" t="s">
        <v>11</v>
      </c>
      <c r="D50" s="1">
        <v>6.7</v>
      </c>
    </row>
    <row r="51" spans="1:4" x14ac:dyDescent="0.25">
      <c r="A51" s="1" t="s">
        <v>132</v>
      </c>
      <c r="B51" s="1" t="s">
        <v>90</v>
      </c>
      <c r="C51" s="1" t="s">
        <v>11</v>
      </c>
      <c r="D51" s="1">
        <v>6.8</v>
      </c>
    </row>
    <row r="52" spans="1:4" x14ac:dyDescent="0.25">
      <c r="A52" s="1" t="s">
        <v>133</v>
      </c>
      <c r="B52" s="1" t="s">
        <v>90</v>
      </c>
      <c r="C52" s="1" t="s">
        <v>11</v>
      </c>
      <c r="D52" s="1">
        <v>8</v>
      </c>
    </row>
    <row r="53" spans="1:4" x14ac:dyDescent="0.25">
      <c r="A53" s="1" t="s">
        <v>134</v>
      </c>
      <c r="B53" s="1" t="s">
        <v>90</v>
      </c>
      <c r="C53" s="1" t="s">
        <v>11</v>
      </c>
      <c r="D53" s="1">
        <v>7.3</v>
      </c>
    </row>
    <row r="54" spans="1:4" x14ac:dyDescent="0.25">
      <c r="A54" s="1" t="s">
        <v>135</v>
      </c>
      <c r="B54" s="1" t="s">
        <v>90</v>
      </c>
      <c r="C54" s="1" t="s">
        <v>11</v>
      </c>
      <c r="D54" s="1">
        <v>7.7</v>
      </c>
    </row>
    <row r="55" spans="1:4" x14ac:dyDescent="0.25">
      <c r="A55" s="1" t="s">
        <v>136</v>
      </c>
      <c r="B55" s="1" t="s">
        <v>90</v>
      </c>
      <c r="C55" s="1" t="s">
        <v>11</v>
      </c>
      <c r="D55" s="1">
        <v>8.3000000000000007</v>
      </c>
    </row>
    <row r="56" spans="1:4" x14ac:dyDescent="0.25">
      <c r="A56" s="1" t="s">
        <v>137</v>
      </c>
      <c r="B56" s="1" t="s">
        <v>90</v>
      </c>
      <c r="C56" s="1" t="s">
        <v>11</v>
      </c>
      <c r="D56" s="1">
        <v>7.7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3.42578125" bestFit="1" customWidth="1"/>
  </cols>
  <sheetData>
    <row r="1" spans="1:2" x14ac:dyDescent="0.25">
      <c r="A1" s="2" t="s">
        <v>52</v>
      </c>
      <c r="B1" t="s">
        <v>54</v>
      </c>
    </row>
    <row r="2" spans="1:2" x14ac:dyDescent="0.25">
      <c r="A2" s="3" t="s">
        <v>35</v>
      </c>
      <c r="B2" s="4">
        <v>9690122336</v>
      </c>
    </row>
    <row r="3" spans="1:2" x14ac:dyDescent="0.25">
      <c r="A3" s="3" t="s">
        <v>11</v>
      </c>
      <c r="B3" s="4">
        <v>22585212034</v>
      </c>
    </row>
    <row r="4" spans="1:2" x14ac:dyDescent="0.25">
      <c r="A4" s="3" t="s">
        <v>53</v>
      </c>
      <c r="B4" s="4">
        <v>32275334370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48E-3942-46A5-BAFA-697AA7450CFE}">
  <dimension ref="A3:D44"/>
  <sheetViews>
    <sheetView workbookViewId="0">
      <selection activeCell="G6" sqref="G6"/>
    </sheetView>
  </sheetViews>
  <sheetFormatPr defaultRowHeight="15" x14ac:dyDescent="0.25"/>
  <cols>
    <col min="1" max="1" width="51.28515625" customWidth="1"/>
    <col min="2" max="2" width="32.42578125" customWidth="1"/>
    <col min="3" max="3" width="13.28515625" customWidth="1"/>
    <col min="4" max="4" width="15.5703125" customWidth="1"/>
  </cols>
  <sheetData>
    <row r="3" spans="1:4" x14ac:dyDescent="0.25">
      <c r="A3" s="2" t="s">
        <v>55</v>
      </c>
      <c r="B3" s="2" t="s">
        <v>56</v>
      </c>
    </row>
    <row r="4" spans="1:4" x14ac:dyDescent="0.25">
      <c r="A4" s="2" t="s">
        <v>52</v>
      </c>
      <c r="B4" t="s">
        <v>35</v>
      </c>
      <c r="C4" t="s">
        <v>11</v>
      </c>
      <c r="D4" t="s">
        <v>53</v>
      </c>
    </row>
    <row r="5" spans="1:4" x14ac:dyDescent="0.25">
      <c r="A5" s="3" t="s">
        <v>22</v>
      </c>
      <c r="B5" s="1"/>
      <c r="C5" s="1">
        <v>7.3</v>
      </c>
      <c r="D5" s="1">
        <v>7.3</v>
      </c>
    </row>
    <row r="6" spans="1:4" x14ac:dyDescent="0.25">
      <c r="A6" s="3" t="s">
        <v>30</v>
      </c>
      <c r="B6" s="1"/>
      <c r="C6" s="1">
        <v>7.1</v>
      </c>
      <c r="D6" s="1">
        <v>7.1</v>
      </c>
    </row>
    <row r="7" spans="1:4" x14ac:dyDescent="0.25">
      <c r="A7" s="3" t="s">
        <v>48</v>
      </c>
      <c r="B7" s="1">
        <v>7</v>
      </c>
      <c r="C7" s="1"/>
      <c r="D7" s="1">
        <v>7</v>
      </c>
    </row>
    <row r="8" spans="1:4" x14ac:dyDescent="0.25">
      <c r="A8" s="3" t="s">
        <v>21</v>
      </c>
      <c r="B8" s="1"/>
      <c r="C8" s="1">
        <v>7.3</v>
      </c>
      <c r="D8" s="1">
        <v>7.3</v>
      </c>
    </row>
    <row r="9" spans="1:4" x14ac:dyDescent="0.25">
      <c r="A9" s="3" t="s">
        <v>32</v>
      </c>
      <c r="B9" s="1"/>
      <c r="C9" s="1">
        <v>8.5</v>
      </c>
      <c r="D9" s="1">
        <v>8.5</v>
      </c>
    </row>
    <row r="10" spans="1:4" x14ac:dyDescent="0.25">
      <c r="A10" s="3" t="s">
        <v>29</v>
      </c>
      <c r="B10" s="1"/>
      <c r="C10" s="1">
        <v>8.5</v>
      </c>
      <c r="D10" s="1">
        <v>8.5</v>
      </c>
    </row>
    <row r="11" spans="1:4" x14ac:dyDescent="0.25">
      <c r="A11" s="3" t="s">
        <v>36</v>
      </c>
      <c r="B11" s="1">
        <v>8.1999999999999993</v>
      </c>
      <c r="C11" s="1"/>
      <c r="D11" s="1">
        <v>8.1999999999999993</v>
      </c>
    </row>
    <row r="12" spans="1:4" x14ac:dyDescent="0.25">
      <c r="A12" s="3" t="s">
        <v>44</v>
      </c>
      <c r="B12" s="1">
        <v>6.5</v>
      </c>
      <c r="C12" s="1"/>
      <c r="D12" s="1">
        <v>6.5</v>
      </c>
    </row>
    <row r="13" spans="1:4" x14ac:dyDescent="0.25">
      <c r="A13" s="3" t="s">
        <v>28</v>
      </c>
      <c r="B13" s="1"/>
      <c r="C13" s="1">
        <v>7.3</v>
      </c>
      <c r="D13" s="1">
        <v>7.3</v>
      </c>
    </row>
    <row r="14" spans="1:4" x14ac:dyDescent="0.25">
      <c r="A14" s="3" t="s">
        <v>23</v>
      </c>
      <c r="B14" s="1"/>
      <c r="C14" s="1">
        <v>7.8</v>
      </c>
      <c r="D14" s="1">
        <v>7.8</v>
      </c>
    </row>
    <row r="15" spans="1:4" x14ac:dyDescent="0.25">
      <c r="A15" s="3" t="s">
        <v>15</v>
      </c>
      <c r="B15" s="1"/>
      <c r="C15" s="1">
        <v>6.9</v>
      </c>
      <c r="D15" s="1">
        <v>6.9</v>
      </c>
    </row>
    <row r="16" spans="1:4" x14ac:dyDescent="0.25">
      <c r="A16" s="3" t="s">
        <v>19</v>
      </c>
      <c r="B16" s="1"/>
      <c r="C16" s="1">
        <v>7.7</v>
      </c>
      <c r="D16" s="1">
        <v>7.7</v>
      </c>
    </row>
    <row r="17" spans="1:4" x14ac:dyDescent="0.25">
      <c r="A17" s="3" t="s">
        <v>31</v>
      </c>
      <c r="B17" s="1"/>
      <c r="C17" s="1">
        <v>6.9</v>
      </c>
      <c r="D17" s="1">
        <v>6.9</v>
      </c>
    </row>
    <row r="18" spans="1:4" x14ac:dyDescent="0.25">
      <c r="A18" s="3" t="s">
        <v>34</v>
      </c>
      <c r="B18" s="1">
        <v>3.3</v>
      </c>
      <c r="C18" s="1"/>
      <c r="D18" s="1">
        <v>3.3</v>
      </c>
    </row>
    <row r="19" spans="1:4" x14ac:dyDescent="0.25">
      <c r="A19" s="3" t="s">
        <v>24</v>
      </c>
      <c r="B19" s="1"/>
      <c r="C19" s="1">
        <v>7.5</v>
      </c>
      <c r="D19" s="1">
        <v>7.5</v>
      </c>
    </row>
    <row r="20" spans="1:4" x14ac:dyDescent="0.25">
      <c r="A20" s="3" t="s">
        <v>41</v>
      </c>
      <c r="B20" s="1">
        <v>5.5</v>
      </c>
      <c r="C20" s="1"/>
      <c r="D20" s="1">
        <v>5.5</v>
      </c>
    </row>
    <row r="21" spans="1:4" x14ac:dyDescent="0.25">
      <c r="A21" s="3" t="s">
        <v>20</v>
      </c>
      <c r="B21" s="1"/>
      <c r="C21" s="1">
        <v>8</v>
      </c>
      <c r="D21" s="1">
        <v>8</v>
      </c>
    </row>
    <row r="22" spans="1:4" x14ac:dyDescent="0.25">
      <c r="A22" s="3" t="s">
        <v>25</v>
      </c>
      <c r="B22" s="1"/>
      <c r="C22" s="1">
        <v>7.6</v>
      </c>
      <c r="D22" s="1">
        <v>7.6</v>
      </c>
    </row>
    <row r="23" spans="1:4" x14ac:dyDescent="0.25">
      <c r="A23" s="3" t="s">
        <v>10</v>
      </c>
      <c r="B23" s="1"/>
      <c r="C23" s="1">
        <v>7.9</v>
      </c>
      <c r="D23" s="1">
        <v>7.9</v>
      </c>
    </row>
    <row r="24" spans="1:4" x14ac:dyDescent="0.25">
      <c r="A24" s="3" t="s">
        <v>13</v>
      </c>
      <c r="B24" s="1"/>
      <c r="C24" s="1">
        <v>7</v>
      </c>
      <c r="D24" s="1">
        <v>7</v>
      </c>
    </row>
    <row r="25" spans="1:4" x14ac:dyDescent="0.25">
      <c r="A25" s="3" t="s">
        <v>17</v>
      </c>
      <c r="B25" s="1"/>
      <c r="C25" s="1">
        <v>7.2</v>
      </c>
      <c r="D25" s="1">
        <v>7.2</v>
      </c>
    </row>
    <row r="26" spans="1:4" x14ac:dyDescent="0.25">
      <c r="A26" s="3" t="s">
        <v>50</v>
      </c>
      <c r="B26" s="1">
        <v>8.6999999999999993</v>
      </c>
      <c r="C26" s="1"/>
      <c r="D26" s="1">
        <v>8.6999999999999993</v>
      </c>
    </row>
    <row r="27" spans="1:4" x14ac:dyDescent="0.25">
      <c r="A27" s="3" t="s">
        <v>40</v>
      </c>
      <c r="B27" s="1">
        <v>4.7</v>
      </c>
      <c r="C27" s="1"/>
      <c r="D27" s="1">
        <v>4.7</v>
      </c>
    </row>
    <row r="28" spans="1:4" x14ac:dyDescent="0.25">
      <c r="A28" s="3" t="s">
        <v>47</v>
      </c>
      <c r="B28" s="1">
        <v>6.4</v>
      </c>
      <c r="C28" s="1"/>
      <c r="D28" s="1">
        <v>6.4</v>
      </c>
    </row>
    <row r="29" spans="1:4" x14ac:dyDescent="0.25">
      <c r="A29" s="3" t="s">
        <v>43</v>
      </c>
      <c r="B29" s="1">
        <v>7.1</v>
      </c>
      <c r="C29" s="1"/>
      <c r="D29" s="1">
        <v>7.1</v>
      </c>
    </row>
    <row r="30" spans="1:4" x14ac:dyDescent="0.25">
      <c r="A30" s="3" t="s">
        <v>49</v>
      </c>
      <c r="B30" s="1">
        <v>7.1</v>
      </c>
      <c r="C30" s="1"/>
      <c r="D30" s="1">
        <v>7.1</v>
      </c>
    </row>
    <row r="31" spans="1:4" x14ac:dyDescent="0.25">
      <c r="A31" s="3" t="s">
        <v>33</v>
      </c>
      <c r="B31" s="1"/>
      <c r="C31" s="1">
        <v>7.6</v>
      </c>
      <c r="D31" s="1">
        <v>7.6</v>
      </c>
    </row>
    <row r="32" spans="1:4" x14ac:dyDescent="0.25">
      <c r="A32" s="3" t="s">
        <v>26</v>
      </c>
      <c r="B32" s="1"/>
      <c r="C32" s="1">
        <v>7.4</v>
      </c>
      <c r="D32" s="1">
        <v>7.4</v>
      </c>
    </row>
    <row r="33" spans="1:4" x14ac:dyDescent="0.25">
      <c r="A33" s="3" t="s">
        <v>45</v>
      </c>
      <c r="B33" s="1">
        <v>6</v>
      </c>
      <c r="C33" s="1"/>
      <c r="D33" s="1">
        <v>6</v>
      </c>
    </row>
    <row r="34" spans="1:4" x14ac:dyDescent="0.25">
      <c r="A34" s="3" t="s">
        <v>37</v>
      </c>
      <c r="B34" s="1">
        <v>6</v>
      </c>
      <c r="C34" s="1"/>
      <c r="D34" s="1">
        <v>6</v>
      </c>
    </row>
    <row r="35" spans="1:4" x14ac:dyDescent="0.25">
      <c r="A35" s="3" t="s">
        <v>16</v>
      </c>
      <c r="B35" s="1"/>
      <c r="C35" s="1">
        <v>8</v>
      </c>
      <c r="D35" s="1">
        <v>8</v>
      </c>
    </row>
    <row r="36" spans="1:4" x14ac:dyDescent="0.25">
      <c r="A36" s="3" t="s">
        <v>38</v>
      </c>
      <c r="B36" s="1">
        <v>9</v>
      </c>
      <c r="C36" s="1"/>
      <c r="D36" s="1">
        <v>9</v>
      </c>
    </row>
    <row r="37" spans="1:4" x14ac:dyDescent="0.25">
      <c r="A37" s="3" t="s">
        <v>42</v>
      </c>
      <c r="B37" s="1">
        <v>8.4</v>
      </c>
      <c r="C37" s="1"/>
      <c r="D37" s="1">
        <v>8.4</v>
      </c>
    </row>
    <row r="38" spans="1:4" x14ac:dyDescent="0.25">
      <c r="A38" s="3" t="s">
        <v>12</v>
      </c>
      <c r="B38" s="1"/>
      <c r="C38" s="1">
        <v>6.7</v>
      </c>
      <c r="D38" s="1">
        <v>6.7</v>
      </c>
    </row>
    <row r="39" spans="1:4" x14ac:dyDescent="0.25">
      <c r="A39" s="3" t="s">
        <v>14</v>
      </c>
      <c r="B39" s="1"/>
      <c r="C39" s="1">
        <v>7</v>
      </c>
      <c r="D39" s="1">
        <v>7</v>
      </c>
    </row>
    <row r="40" spans="1:4" x14ac:dyDescent="0.25">
      <c r="A40" s="3" t="s">
        <v>18</v>
      </c>
      <c r="B40" s="1"/>
      <c r="C40" s="1">
        <v>6.9</v>
      </c>
      <c r="D40" s="1">
        <v>6.9</v>
      </c>
    </row>
    <row r="41" spans="1:4" x14ac:dyDescent="0.25">
      <c r="A41" s="3" t="s">
        <v>27</v>
      </c>
      <c r="B41" s="1"/>
      <c r="C41" s="1">
        <v>7.9</v>
      </c>
      <c r="D41" s="1">
        <v>7.9</v>
      </c>
    </row>
    <row r="42" spans="1:4" x14ac:dyDescent="0.25">
      <c r="A42" s="3" t="s">
        <v>39</v>
      </c>
      <c r="B42" s="1">
        <v>7.6</v>
      </c>
      <c r="C42" s="1"/>
      <c r="D42" s="1">
        <v>7.6</v>
      </c>
    </row>
    <row r="43" spans="1:4" x14ac:dyDescent="0.25">
      <c r="A43" s="3" t="s">
        <v>46</v>
      </c>
      <c r="B43" s="1">
        <v>7.4</v>
      </c>
      <c r="C43" s="1"/>
      <c r="D43" s="1">
        <v>7.4</v>
      </c>
    </row>
    <row r="44" spans="1:4" x14ac:dyDescent="0.25">
      <c r="A44" s="3" t="s">
        <v>53</v>
      </c>
      <c r="B44" s="1">
        <v>108.9</v>
      </c>
      <c r="C44" s="1">
        <v>172</v>
      </c>
      <c r="D44" s="1">
        <v>280.89999999999992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3CE3-300B-494A-9F0F-DC0881C35FD6}">
  <dimension ref="A1:E12"/>
  <sheetViews>
    <sheetView topLeftCell="A7" workbookViewId="0">
      <selection activeCell="D18" sqref="D18"/>
    </sheetView>
  </sheetViews>
  <sheetFormatPr defaultRowHeight="15" x14ac:dyDescent="0.25"/>
  <cols>
    <col min="1" max="1" width="23.42578125" bestFit="1" customWidth="1"/>
    <col min="2" max="2" width="18" bestFit="1" customWidth="1"/>
    <col min="3" max="3" width="23.42578125" bestFit="1" customWidth="1"/>
    <col min="4" max="4" width="22" customWidth="1"/>
  </cols>
  <sheetData>
    <row r="1" spans="1:5" x14ac:dyDescent="0.25">
      <c r="A1" s="2" t="s">
        <v>54</v>
      </c>
      <c r="B1" s="2" t="s">
        <v>56</v>
      </c>
    </row>
    <row r="2" spans="1:5" x14ac:dyDescent="0.25">
      <c r="A2" s="2" t="s">
        <v>52</v>
      </c>
      <c r="B2" t="s">
        <v>59</v>
      </c>
      <c r="C2" t="s">
        <v>60</v>
      </c>
      <c r="D2" t="s">
        <v>53</v>
      </c>
    </row>
    <row r="3" spans="1:5" x14ac:dyDescent="0.25">
      <c r="A3" s="3" t="s">
        <v>35</v>
      </c>
      <c r="B3" s="4">
        <v>6044315051</v>
      </c>
      <c r="C3" s="4">
        <v>3645807285</v>
      </c>
      <c r="D3" s="4">
        <v>9690122336</v>
      </c>
    </row>
    <row r="4" spans="1:5" x14ac:dyDescent="0.25">
      <c r="A4" s="3" t="s">
        <v>11</v>
      </c>
      <c r="B4" s="4">
        <v>4843868651</v>
      </c>
      <c r="C4" s="4">
        <v>17741343383</v>
      </c>
      <c r="D4" s="4">
        <v>22585212034</v>
      </c>
    </row>
    <row r="5" spans="1:5" x14ac:dyDescent="0.25">
      <c r="A5" s="3" t="s">
        <v>53</v>
      </c>
      <c r="B5" s="1">
        <v>10888183702</v>
      </c>
      <c r="C5" s="1">
        <v>21387150668</v>
      </c>
      <c r="D5" s="1">
        <v>32275334370</v>
      </c>
    </row>
    <row r="9" spans="1:5" x14ac:dyDescent="0.25">
      <c r="A9" s="2" t="s">
        <v>52</v>
      </c>
      <c r="B9" t="s">
        <v>62</v>
      </c>
      <c r="C9" t="s">
        <v>54</v>
      </c>
      <c r="D9" t="s">
        <v>65</v>
      </c>
    </row>
    <row r="10" spans="1:5" x14ac:dyDescent="0.25">
      <c r="A10" s="3" t="s">
        <v>35</v>
      </c>
      <c r="B10" s="1">
        <v>2746000000</v>
      </c>
      <c r="C10" s="1">
        <v>9690122336</v>
      </c>
      <c r="D10" s="1">
        <v>252.88136693372175</v>
      </c>
      <c r="E10">
        <f>GETPIVOTDATA("Sum of %Return",$A$9,"Company","DC")/16</f>
        <v>15.805085433357609</v>
      </c>
    </row>
    <row r="11" spans="1:5" x14ac:dyDescent="0.25">
      <c r="A11" s="3" t="s">
        <v>11</v>
      </c>
      <c r="B11" s="1">
        <v>4434000000</v>
      </c>
      <c r="C11" s="1">
        <v>22585212034</v>
      </c>
      <c r="D11" s="1">
        <v>409.36427681551646</v>
      </c>
      <c r="E11">
        <f>GETPIVOTDATA("Sum of %Return",$A$9,"Company","Marvel")/23</f>
        <v>17.798446818065933</v>
      </c>
    </row>
    <row r="12" spans="1:5" x14ac:dyDescent="0.25">
      <c r="A12" s="3" t="s">
        <v>53</v>
      </c>
      <c r="B12" s="1">
        <v>7180000000</v>
      </c>
      <c r="C12" s="1">
        <v>32275334370</v>
      </c>
      <c r="D12" s="1">
        <v>349.51719178272981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59A0-7766-41BB-AC05-7CFF52C1C4E6}">
  <dimension ref="A1:W23"/>
  <sheetViews>
    <sheetView tabSelected="1" zoomScaleNormal="100" zoomScaleSheetLayoutView="20" workbookViewId="0">
      <selection activeCell="D18" sqref="D18"/>
    </sheetView>
  </sheetViews>
  <sheetFormatPr defaultRowHeight="12.75" x14ac:dyDescent="0.2"/>
  <cols>
    <col min="1" max="1" width="15.42578125" style="6" customWidth="1"/>
    <col min="2" max="2" width="31" style="6" customWidth="1"/>
    <col min="3" max="3" width="9.5703125" style="6" customWidth="1"/>
    <col min="4" max="4" width="18.42578125" style="6" bestFit="1" customWidth="1"/>
    <col min="5" max="5" width="19.28515625" style="6" bestFit="1" customWidth="1"/>
    <col min="6" max="6" width="9.28515625" style="6" bestFit="1" customWidth="1"/>
    <col min="7" max="7" width="15.5703125" style="6" bestFit="1" customWidth="1"/>
    <col min="8" max="8" width="21.28515625" style="6" bestFit="1" customWidth="1"/>
    <col min="9" max="9" width="11.28515625" style="6" customWidth="1"/>
    <col min="10" max="19" width="9.140625" style="6"/>
    <col min="20" max="20" width="13.7109375" style="6" bestFit="1" customWidth="1"/>
    <col min="21" max="21" width="21.5703125" style="6" bestFit="1" customWidth="1"/>
    <col min="22" max="16384" width="9.140625" style="6"/>
  </cols>
  <sheetData>
    <row r="1" spans="1:23" ht="15" x14ac:dyDescent="0.25">
      <c r="B1"/>
    </row>
    <row r="4" spans="1:23" x14ac:dyDescent="0.2">
      <c r="A4" s="12"/>
      <c r="B4" s="12"/>
    </row>
    <row r="5" spans="1:23" ht="15" x14ac:dyDescent="0.25">
      <c r="J5"/>
    </row>
    <row r="6" spans="1:23" x14ac:dyDescent="0.2"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"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2"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2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2">
      <c r="C10" s="12"/>
      <c r="F10" s="12"/>
      <c r="G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2">
      <c r="C11" s="12"/>
      <c r="I11" s="12"/>
      <c r="J11" s="12"/>
      <c r="K11" s="12"/>
      <c r="N11" s="12"/>
      <c r="O11" s="12"/>
      <c r="P11" s="12"/>
      <c r="Q11" s="12"/>
      <c r="R11" s="12"/>
      <c r="S11" s="12"/>
      <c r="V11" s="12"/>
      <c r="W11" s="12"/>
    </row>
    <row r="12" spans="1:23" x14ac:dyDescent="0.2">
      <c r="C12" s="13"/>
      <c r="I12" s="12"/>
      <c r="J12" s="12"/>
      <c r="K12" s="12"/>
      <c r="N12" s="12"/>
      <c r="O12" s="12"/>
      <c r="P12" s="12"/>
      <c r="Q12" s="12"/>
      <c r="R12" s="12"/>
      <c r="S12" s="13"/>
      <c r="V12" s="12"/>
      <c r="W12" s="12"/>
    </row>
    <row r="13" spans="1:23" x14ac:dyDescent="0.2">
      <c r="C13" s="13"/>
      <c r="I13" s="12"/>
      <c r="J13" s="12"/>
      <c r="K13" s="12"/>
      <c r="N13" s="12"/>
      <c r="O13" s="12"/>
      <c r="P13" s="12"/>
      <c r="Q13" s="12"/>
      <c r="R13" s="12"/>
      <c r="S13" s="13"/>
      <c r="V13" s="12"/>
      <c r="W13" s="12"/>
    </row>
    <row r="14" spans="1:23" x14ac:dyDescent="0.2">
      <c r="C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" x14ac:dyDescent="0.25">
      <c r="A15"/>
      <c r="B15" s="14" t="s">
        <v>77</v>
      </c>
      <c r="C15" s="18" t="s">
        <v>75</v>
      </c>
      <c r="D15" s="18" t="s">
        <v>67</v>
      </c>
      <c r="E15" s="18" t="s">
        <v>76</v>
      </c>
      <c r="F15" s="18" t="s">
        <v>68</v>
      </c>
      <c r="G15" s="18" t="s">
        <v>140</v>
      </c>
      <c r="H15" s="18" t="s">
        <v>139</v>
      </c>
      <c r="J15"/>
    </row>
    <row r="16" spans="1:23" ht="15" x14ac:dyDescent="0.25">
      <c r="A16" s="16" t="s">
        <v>35</v>
      </c>
      <c r="B16" s="17">
        <f>GETPIVOTDATA("Gross Worldwide",'DC vs Marvel collection'!$A$1,"Company","DC")</f>
        <v>9690122336</v>
      </c>
      <c r="C16" s="19">
        <v>16</v>
      </c>
      <c r="D16" s="20">
        <v>2.5299999999999998</v>
      </c>
      <c r="E16" s="20">
        <f>D16/C16</f>
        <v>0.15812499999999999</v>
      </c>
      <c r="F16" s="21">
        <v>8</v>
      </c>
      <c r="G16" s="22">
        <v>7.0437499999999993</v>
      </c>
      <c r="H16" s="23">
        <v>0.22011718749999998</v>
      </c>
      <c r="K16"/>
      <c r="L16"/>
    </row>
    <row r="17" spans="1:8" ht="14.25" x14ac:dyDescent="0.2">
      <c r="A17" s="16" t="s">
        <v>11</v>
      </c>
      <c r="B17" s="17">
        <f>GETPIVOTDATA("Gross Worldwide",'DC vs Marvel collection'!$A$1,"Company","Marvel")</f>
        <v>22585212034</v>
      </c>
      <c r="C17" s="19">
        <v>23</v>
      </c>
      <c r="D17" s="20">
        <v>4.09</v>
      </c>
      <c r="E17" s="20">
        <f>D17/C17</f>
        <v>0.17782608695652175</v>
      </c>
      <c r="F17" s="21">
        <v>3</v>
      </c>
      <c r="G17" s="22">
        <v>7.2826086956521738</v>
      </c>
      <c r="H17" s="23">
        <v>0.31663516068052927</v>
      </c>
    </row>
    <row r="18" spans="1:8" ht="15" x14ac:dyDescent="0.25">
      <c r="A18" s="16" t="s">
        <v>66</v>
      </c>
      <c r="B18" s="24" t="str">
        <f>_xlfn.XLOOKUP(MAX(db!M2:M40),db!M2:M40,db!K2:K40)</f>
        <v>Avengers: Endgame</v>
      </c>
      <c r="C18" s="15"/>
      <c r="D18" s="15"/>
      <c r="E18" s="15"/>
      <c r="F18" s="15"/>
      <c r="G18" s="25"/>
      <c r="H18" s="25"/>
    </row>
    <row r="19" spans="1:8" x14ac:dyDescent="0.2">
      <c r="A19" s="12"/>
      <c r="B19" s="12"/>
    </row>
    <row r="22" spans="1:8" ht="166.5" customHeight="1" x14ac:dyDescent="0.2"/>
    <row r="23" spans="1:8" ht="169.5" customHeight="1" x14ac:dyDescent="0.2"/>
  </sheetData>
  <conditionalFormatting sqref="B16:B17">
    <cfRule type="iconSet" priority="3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18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scale="1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0 4 2 7 b 5 - f 9 3 5 - 4 1 7 b - a f f f - a a 0 8 9 1 e a e 9 9 d "   x m l n s = " h t t p : / / s c h e m a s . m i c r o s o f t . c o m / D a t a M a s h u p " > A A A A A I M F A A B Q S w M E F A A C A A g A + K 2 H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+ K 2 H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t h 1 T o o v d v f Q I A A N g I A A A T A B w A R m 9 y b X V s Y X M v U 2 V j d G l v b j E u b S C i G A A o o B Q A A A A A A A A A A A A A A A A A A A A A A A A A A A D t V E 1 v 2 k A Q v S P x H 1 b O x U i u C U n b Q y o O x K R f y l c x a Q 4 4 s t b e C W x Z d q 3 d N R S h / J f + l v 6 y j j E N C X Z U q W p z C h d 7 5 w 0 z b 9 7 b s Y H U c i V J W D 4 7 7 5 q N Z s N M q A Z G W E K 6 R I B t N g j + Q p X r F D A S m L n f V 2 k + A 2 n d 9 1 y A H y h p 8 W B c J z i K r g x o E 4 X U T h Y 8 n Z K v w K i g U R / M 1 K o s Y p v n c Y 9 8 x o I S l t E Z l 5 x c a v U N K Z j o 0 C d n V M 9 B k L k h / S B i i Z + a u d P y R n 0 Q f M Y t 6 K 7 j O R 4 J l M h n 0 n Q 7 H Y + c y F Q x L s f d z s G b A 4 9 8 y Z W F 0 C 4 F d L e v / r m S c N P y y m n 2 H O w 4 Q 4 y R j 0 A Z U n Z w t C F N M H G D b O J u O b h H R p t 4 T 4 g w x Z m 0 6 V q d P y w Z T K g c Y 8 X h M o N t u a G m 0 t w q P S s Z F 6 B x a / p 7 q 5 W D c 3 2 S 9 u 1 r v 8 i 6 8 8 j K u d B 8 z C U V Z M i t A M Q t I s T C d 7 u G A z X L q F x W 4 g N q 7 5 N l P k t A r 8 N n Y K l J l Y Z q I 7 Q h t 2 C q w A A E U F P z j + O c j c H W U M 5 A o h n k G m A K k p G r s F d N + q C V M T 9 / P I 2 R a 6 U F W 3 C 2 0 / l u q 3 e o d C H g Q C 0 e u F c E 3 R 0 v C m m 3 Y 1 x o 1 N v v m R T J I U + s 2 G x w W V f 0 4 T b s O a d 8 D q / o e k 9 G w L i 9 c W r 3 4 x o S / 5 K O w S 1 e t q s x s T Y z R + 0 2 S H / B p z z D C t R X e t w u T u 1 T b m y s b m O L L O f c Y I s Y 9 4 i D i R M k z W I 8 9 4 M Y 3 e a p i b M 8 E T y l B R H j t H 7 r 0 a e W 7 m P / k s h q / 2 5 U R G 7 + 5 n a u S x W i 1 V + 6 E I U s W u / G T z J u F I M q c H + J K d e o e A X H X W B 5 + S F K n 7 j Q 5 2 A X S k 9 d 0 6 p C y t b 0 H M D t b v J j o x / p 8 Q e n i X v Q e l 6 3 y 4 / g i + P T e r t J m / x j g w + f 2 e C X d f 6 f 6 / w L U E s B A i 0 A F A A C A A g A + K 2 H V C A 4 H 2 e k A A A A 9 Q A A A B I A A A A A A A A A A A A A A A A A A A A A A E N v b m Z p Z y 9 Q Y W N r Y W d l L n h t b F B L A Q I t A B Q A A g A I A P i t h 1 Q P y u m r p A A A A O k A A A A T A A A A A A A A A A A A A A A A A P A A A A B b Q 2 9 u d G V u d F 9 U e X B l c 1 0 u e G 1 s U E s B A i 0 A F A A C A A g A + K 2 H V O i i 9 2 9 9 A g A A 2 A g A A B M A A A A A A A A A A A A A A A A A 4 Q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D A A A A A A A A A G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i L 0 N o Y W 5 n Z W Q g V H l w Z S 5 7 L D B 9 J n F 1 b 3 Q 7 L C Z x d W 9 0 O 1 N l Y 3 R p b 2 4 x L 2 R i L 0 N o Y W 5 n Z W Q g V H l w Z S 5 7 T 3 J p Z 2 l u Y W w g V G l 0 b G U s M X 0 m c X V v d D s s J n F 1 b 3 Q 7 U 2 V j d G l v b j E v Z G I v Q 2 h h b m d l Z C B U e X B l L n t D b 2 1 w Y W 5 5 L D J 9 J n F 1 b 3 Q 7 L C Z x d W 9 0 O 1 N l Y 3 R p b 2 4 x L 2 R i L 0 N o Y W 5 n Z W Q g V H l w Z S 5 7 U m F 0 Z S w z f S Z x d W 9 0 O y w m c X V v d D t T Z W N 0 a W 9 u M S 9 k Y i 9 D a G F u Z 2 V k I F R 5 c G U u e 0 1 l d G F z Y 2 9 y Z S w 0 f S Z x d W 9 0 O y w m c X V v d D t T Z W N 0 a W 9 u M S 9 k Y i 9 D a G F u Z 2 V k I F R 5 c G U u e 0 1 p b n V 0 Z X M s N X 0 m c X V v d D s s J n F 1 b 3 Q 7 U 2 V j d G l v b j E v Z G I v Q 2 h h b m d l Z C B U e X B l L n t S Z W x l Y X N l L D Z 9 J n F 1 b 3 Q 7 L C Z x d W 9 0 O 1 N l Y 3 R p b 2 4 x L 2 R i L 0 N o Y W 5 n Z W Q g V H l w Z S 5 7 Q n V k Z 2 V 0 L D d 9 J n F 1 b 3 Q 7 L C Z x d W 9 0 O 1 N l Y 3 R p b 2 4 x L 2 R i L 0 N o Y W 5 n Z W Q g V H l w Z S 5 7 T 3 B l b m l u Z y B X Z W V r Z W 5 k I F V T Q S w 4 f S Z x d W 9 0 O y w m c X V v d D t T Z W N 0 a W 9 u M S 9 k Y i 9 D a G F u Z 2 V k I F R 5 c G U u e 0 d y b 3 N z w q B V U 0 E s O X 0 m c X V v d D s s J n F 1 b 3 Q 7 U 2 V j d G l v b j E v Z G I v Q 2 h h b m d l Z C B U e X B l L n t H c m 9 z c y B X b 3 J s Z H d p Z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i 9 D a G F u Z 2 V k I F R 5 c G U u e y w w f S Z x d W 9 0 O y w m c X V v d D t T Z W N 0 a W 9 u M S 9 k Y i 9 D a G F u Z 2 V k I F R 5 c G U u e 0 9 y a W d p b m F s I F R p d G x l L D F 9 J n F 1 b 3 Q 7 L C Z x d W 9 0 O 1 N l Y 3 R p b 2 4 x L 2 R i L 0 N o Y W 5 n Z W Q g V H l w Z S 5 7 Q 2 9 t c G F u e S w y f S Z x d W 9 0 O y w m c X V v d D t T Z W N 0 a W 9 u M S 9 k Y i 9 D a G F u Z 2 V k I F R 5 c G U u e 1 J h d G U s M 3 0 m c X V v d D s s J n F 1 b 3 Q 7 U 2 V j d G l v b j E v Z G I v Q 2 h h b m d l Z C B U e X B l L n t N Z X R h c 2 N v c m U s N H 0 m c X V v d D s s J n F 1 b 3 Q 7 U 2 V j d G l v b j E v Z G I v Q 2 h h b m d l Z C B U e X B l L n t N a W 5 1 d G V z L D V 9 J n F 1 b 3 Q 7 L C Z x d W 9 0 O 1 N l Y 3 R p b 2 4 x L 2 R i L 0 N o Y W 5 n Z W Q g V H l w Z S 5 7 U m V s Z W F z Z S w 2 f S Z x d W 9 0 O y w m c X V v d D t T Z W N 0 a W 9 u M S 9 k Y i 9 D a G F u Z 2 V k I F R 5 c G U u e 0 J 1 Z G d l d C w 3 f S Z x d W 9 0 O y w m c X V v d D t T Z W N 0 a W 9 u M S 9 k Y i 9 D a G F u Z 2 V k I F R 5 c G U u e 0 9 w Z W 5 p b m c g V 2 V l a 2 V u Z C B V U 0 E s O H 0 m c X V v d D s s J n F 1 b 3 Q 7 U 2 V j d G l v b j E v Z G I v Q 2 h h b m d l Z C B U e X B l L n t H c m 9 z c 8 K g V V N B L D l 9 J n F 1 b 3 Q 7 L C Z x d W 9 0 O 1 N l Y 3 R p b 2 4 x L 2 R i L 0 N o Y W 5 n Z W Q g V H l w Z S 5 7 R 3 J v c 3 M g V 2 9 y b G R 3 a W R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P c m l n a W 5 h b C B U a X R s Z S Z x d W 9 0 O y w m c X V v d D t D b 2 1 w Y W 5 5 J n F 1 b 3 Q 7 L C Z x d W 9 0 O 1 J h d G U m c X V v d D s s J n F 1 b 3 Q 7 T W V 0 Y X N j b 3 J l J n F 1 b 3 Q 7 L C Z x d W 9 0 O 0 1 p b n V 0 Z X M m c X V v d D s s J n F 1 b 3 Q 7 U m V s Z W F z Z S Z x d W 9 0 O y w m c X V v d D t C d W R n Z X Q m c X V v d D s s J n F 1 b 3 Q 7 T 3 B l b m l u Z y B X Z W V r Z W 5 k I F V T Q S Z x d W 9 0 O y w m c X V v d D t H c m 9 z c 8 K g V V N B J n F 1 b 3 Q 7 L C Z x d W 9 0 O 0 d y b 3 N z I F d v c m x k d 2 l k Z S Z x d W 9 0 O 1 0 i I C 8 + P E V u d H J 5 I F R 5 c G U 9 I k Z p b G x D b 2 x 1 b W 5 U e X B l c y I g V m F s d W U 9 I n N B d 1 l H Q l F N R E F 3 T U R B d 0 0 9 I i A v P j x F b n R y e S B U e X B l P S J G a W x s T G F z d F V w Z G F 0 Z W Q i I F Z h b H V l P S J k M j A y M i 0 w N C 0 w M V Q x N T o w N D o z O S 4 4 O T M 5 M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y O G E w O D k 4 M i 0 1 Z T E w L T Q 0 O D g t O D g z O S 0 4 Y 2 V l Z D g 0 N D d h M j k i I C 8 + P C 9 T d G F i b G V F b n R y a W V z P j w v S X R l b T 4 8 S X R l b T 4 8 S X R l b U x v Y 2 F 0 a W 9 u P j x J d G V t V H l w Z T 5 G b 3 J t d W x h P C 9 J d G V t V H l w Z T 4 8 S X R l b V B h d G g + U 2 V j d G l v b j E v Z G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U 6 N D M 6 N D A u N j M 3 O D c x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V G l 0 b G U m c X V v d D s s J n F 1 b 3 Q 7 U 2 V h c 2 9 u c y Z x d W 9 0 O y w m c X V v d D t F c G l z b 2 R l c y Z x d W 9 0 O y w m c X V v d D t P c m l n a W 5 h b C B h a X J p b m c m c X V v d D s s J n F 1 b 3 Q 7 U H J v Z H V j d G l v b i B j b 2 1 w Y W 5 5 J n F 1 b 3 Q 7 L C Z x d W 9 0 O 0 5 l d H d v c m s o c y k m c X V v d D s s J n F 1 b 3 Q 7 T m 9 0 Z X M m c X V v d D s s J n F 1 b 3 Q 7 U m V m K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S 1 h Y 3 R p b 2 5 b Z W R p d F 0 v Q 2 h h b m d l Z C B U e X B l L n t U a X R s Z S w w f S Z x d W 9 0 O y w m c X V v d D t T Z W N 0 a W 9 u M S 9 M a X Z l L W F j d G l v b l t l Z G l 0 X S 9 D a G F u Z 2 V k I F R 5 c G U u e 1 N l Y X N v b n M s M X 0 m c X V v d D s s J n F 1 b 3 Q 7 U 2 V j d G l v b j E v T G l 2 Z S 1 h Y 3 R p b 2 5 b Z W R p d F 0 v Q 2 h h b m d l Z C B U e X B l L n t F c G l z b 2 R l c y w y f S Z x d W 9 0 O y w m c X V v d D t T Z W N 0 a W 9 u M S 9 M a X Z l L W F j d G l v b l t l Z G l 0 X S 9 D a G F u Z 2 V k I F R 5 c G U u e 0 9 y a W d p b m F s I G F p c m l u Z y w z f S Z x d W 9 0 O y w m c X V v d D t T Z W N 0 a W 9 u M S 9 M a X Z l L W F j d G l v b l t l Z G l 0 X S 9 D a G F u Z 2 V k I F R 5 c G U u e 1 B y b 2 R 1 Y 3 R p b 2 4 g Y 2 9 t c G F u e S w 0 f S Z x d W 9 0 O y w m c X V v d D t T Z W N 0 a W 9 u M S 9 M a X Z l L W F j d G l v b l t l Z G l 0 X S 9 D a G F u Z 2 V k I F R 5 c G U u e 0 5 l d H d v c m s o c y k s N X 0 m c X V v d D s s J n F 1 b 3 Q 7 U 2 V j d G l v b j E v T G l 2 Z S 1 h Y 3 R p b 2 5 b Z W R p d F 0 v Q 2 h h b m d l Z C B U e X B l L n t O b 3 R l c y w 2 f S Z x d W 9 0 O y w m c X V v d D t T Z W N 0 a W 9 u M S 9 M a X Z l L W F j d G l v b l t l Z G l 0 X S 9 D a G F u Z 2 V k I F R 5 c G U u e 1 J l Z i h z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M a X Z l L W F j d G l v b l t l Z G l 0 X S 9 D a G F u Z 2 V k I F R 5 c G U u e 1 R p d G x l L D B 9 J n F 1 b 3 Q 7 L C Z x d W 9 0 O 1 N l Y 3 R p b 2 4 x L 0 x p d m U t Y W N 0 a W 9 u W 2 V k a X R d L 0 N o Y W 5 n Z W Q g V H l w Z S 5 7 U 2 V h c 2 9 u c y w x f S Z x d W 9 0 O y w m c X V v d D t T Z W N 0 a W 9 u M S 9 M a X Z l L W F j d G l v b l t l Z G l 0 X S 9 D a G F u Z 2 V k I F R 5 c G U u e 0 V w a X N v Z G V z L D J 9 J n F 1 b 3 Q 7 L C Z x d W 9 0 O 1 N l Y 3 R p b 2 4 x L 0 x p d m U t Y W N 0 a W 9 u W 2 V k a X R d L 0 N o Y W 5 n Z W Q g V H l w Z S 5 7 T 3 J p Z 2 l u Y W w g Y W l y a W 5 n L D N 9 J n F 1 b 3 Q 7 L C Z x d W 9 0 O 1 N l Y 3 R p b 2 4 x L 0 x p d m U t Y W N 0 a W 9 u W 2 V k a X R d L 0 N o Y W 5 n Z W Q g V H l w Z S 5 7 U H J v Z H V j d G l v b i B j b 2 1 w Y W 5 5 L D R 9 J n F 1 b 3 Q 7 L C Z x d W 9 0 O 1 N l Y 3 R p b 2 4 x L 0 x p d m U t Y W N 0 a W 9 u W 2 V k a X R d L 0 N o Y W 5 n Z W Q g V H l w Z S 5 7 T m V 0 d 2 9 y a y h z K S w 1 f S Z x d W 9 0 O y w m c X V v d D t T Z W N 0 a W 9 u M S 9 M a X Z l L W F j d G l v b l t l Z G l 0 X S 9 D a G F u Z 2 V k I F R 5 c G U u e 0 5 v d G V z L D Z 9 J n F 1 b 3 Q 7 L C Z x d W 9 0 O 1 N l Y 3 R p b 2 4 x L 0 x p d m U t Y W N 0 a W 9 u W 2 V k a X R d L 0 N o Y W 5 n Z W Q g V H l w Z S 5 7 U m V m K H M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Z l L W F j d G l v b i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S 1 h Y 3 R p b 2 4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d U M T Y 6 M D Q 6 N T M u M T M 3 N z A 4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V G l 0 b G U m c X V v d D s s J n F 1 b 3 Q 7 U 2 V h c 2 9 u c y Z x d W 9 0 O y w m c X V v d D t F c G l z b 2 R l c y Z x d W 9 0 O y w m c X V v d D t P c m l n a W 5 h b C B h a X J p b m c m c X V v d D s s J n F 1 b 3 Q 7 U H J v Z H V j d G l v b i B j b 2 1 w Y W 5 5 J n F 1 b 3 Q 7 L C Z x d W 9 0 O 0 5 l d H d v c m s m c X V v d D s s J n F 1 b 3 Q 7 T m 9 0 Z X M g L y B S Z W Y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Z l L W F j d G l v b l t l Z G l 0 X S A o M i k v Q 2 h h b m d l Z C B U e X B l L n t U a X R s Z S w w f S Z x d W 9 0 O y w m c X V v d D t T Z W N 0 a W 9 u M S 9 M a X Z l L W F j d G l v b l t l Z G l 0 X S A o M i k v Q 2 h h b m d l Z C B U e X B l L n t T Z W F z b 2 5 z L D F 9 J n F 1 b 3 Q 7 L C Z x d W 9 0 O 1 N l Y 3 R p b 2 4 x L 0 x p d m U t Y W N 0 a W 9 u W 2 V k a X R d I C g y K S 9 D a G F u Z 2 V k I F R 5 c G U u e 0 V w a X N v Z G V z L D J 9 J n F 1 b 3 Q 7 L C Z x d W 9 0 O 1 N l Y 3 R p b 2 4 x L 0 x p d m U t Y W N 0 a W 9 u W 2 V k a X R d I C g y K S 9 D a G F u Z 2 V k I F R 5 c G U u e 0 9 y a W d p b m F s I G F p c m l u Z y w z f S Z x d W 9 0 O y w m c X V v d D t T Z W N 0 a W 9 u M S 9 M a X Z l L W F j d G l v b l t l Z G l 0 X S A o M i k v Q 2 h h b m d l Z C B U e X B l L n t Q c m 9 k d W N 0 a W 9 u I G N v b X B h b n k s N H 0 m c X V v d D s s J n F 1 b 3 Q 7 U 2 V j d G l v b j E v T G l 2 Z S 1 h Y 3 R p b 2 5 b Z W R p d F 0 g K D I p L 0 N o Y W 5 n Z W Q g V H l w Z S 5 7 T m V 0 d 2 9 y a y w 1 f S Z x d W 9 0 O y w m c X V v d D t T Z W N 0 a W 9 u M S 9 M a X Z l L W F j d G l v b l t l Z G l 0 X S A o M i k v Q 2 h h b m d l Z C B U e X B l L n t O b 3 R l c y A v I F J l Z i h z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a X Z l L W F j d G l v b l t l Z G l 0 X S A o M i k v Q 2 h h b m d l Z C B U e X B l L n t U a X R s Z S w w f S Z x d W 9 0 O y w m c X V v d D t T Z W N 0 a W 9 u M S 9 M a X Z l L W F j d G l v b l t l Z G l 0 X S A o M i k v Q 2 h h b m d l Z C B U e X B l L n t T Z W F z b 2 5 z L D F 9 J n F 1 b 3 Q 7 L C Z x d W 9 0 O 1 N l Y 3 R p b 2 4 x L 0 x p d m U t Y W N 0 a W 9 u W 2 V k a X R d I C g y K S 9 D a G F u Z 2 V k I F R 5 c G U u e 0 V w a X N v Z G V z L D J 9 J n F 1 b 3 Q 7 L C Z x d W 9 0 O 1 N l Y 3 R p b 2 4 x L 0 x p d m U t Y W N 0 a W 9 u W 2 V k a X R d I C g y K S 9 D a G F u Z 2 V k I F R 5 c G U u e 0 9 y a W d p b m F s I G F p c m l u Z y w z f S Z x d W 9 0 O y w m c X V v d D t T Z W N 0 a W 9 u M S 9 M a X Z l L W F j d G l v b l t l Z G l 0 X S A o M i k v Q 2 h h b m d l Z C B U e X B l L n t Q c m 9 k d W N 0 a W 9 u I G N v b X B h b n k s N H 0 m c X V v d D s s J n F 1 b 3 Q 7 U 2 V j d G l v b j E v T G l 2 Z S 1 h Y 3 R p b 2 5 b Z W R p d F 0 g K D I p L 0 N o Y W 5 n Z W Q g V H l w Z S 5 7 T m V 0 d 2 9 y a y w 1 f S Z x d W 9 0 O y w m c X V v d D t T Z W N 0 a W 9 u M S 9 M a X Z l L W F j d G l v b l t l Z G l 0 X S A o M i k v Q 2 h h b m d l Z C B U e X B l L n t O b 3 R l c y A v I F J l Z i h z K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2 Z S 1 h Y 3 R p b 2 4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U t Y W N 0 a W 9 u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p d m V f Y W N 0 a W 9 u X 2 V k a X Q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1 Q x N T o 0 M z o 0 M C 4 2 M z c 4 N z E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U a X R s Z S Z x d W 9 0 O y w m c X V v d D t T Z W F z b 2 5 z J n F 1 b 3 Q 7 L C Z x d W 9 0 O 0 V w a X N v Z G V z J n F 1 b 3 Q 7 L C Z x d W 9 0 O 0 9 y a W d p b m F s I G F p c m l u Z y Z x d W 9 0 O y w m c X V v d D t Q c m 9 k d W N 0 a W 9 u I G N v b X B h b n k m c X V v d D s s J n F 1 b 3 Q 7 T m V 0 d 2 9 y a y h z K S Z x d W 9 0 O y w m c X V v d D t O b 3 R l c y Z x d W 9 0 O y w m c X V v d D t S Z W Y o c y k m c X V v d D t d I i A v P j x F b n R y e S B U e X B l P S J G a W x s U 3 R h d H V z I i B W Y W x 1 Z T 0 i c 0 N v b X B s Z X R l I i A v P j x F b n R y e S B U e X B l P S J G a W x s Q 2 9 1 b n Q i I F Z h b H V l P S J s N D c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U t Y W N 0 a W 9 u W 2 V k a X R d L 0 N o Y W 5 n Z W Q g V H l w Z S 5 7 V G l 0 b G U s M H 0 m c X V v d D s s J n F 1 b 3 Q 7 U 2 V j d G l v b j E v T G l 2 Z S 1 h Y 3 R p b 2 5 b Z W R p d F 0 v Q 2 h h b m d l Z C B U e X B l L n t T Z W F z b 2 5 z L D F 9 J n F 1 b 3 Q 7 L C Z x d W 9 0 O 1 N l Y 3 R p b 2 4 x L 0 x p d m U t Y W N 0 a W 9 u W 2 V k a X R d L 0 N o Y W 5 n Z W Q g V H l w Z S 5 7 R X B p c 2 9 k Z X M s M n 0 m c X V v d D s s J n F 1 b 3 Q 7 U 2 V j d G l v b j E v T G l 2 Z S 1 h Y 3 R p b 2 5 b Z W R p d F 0 v Q 2 h h b m d l Z C B U e X B l L n t P c m l n a W 5 h b C B h a X J p b m c s M 3 0 m c X V v d D s s J n F 1 b 3 Q 7 U 2 V j d G l v b j E v T G l 2 Z S 1 h Y 3 R p b 2 5 b Z W R p d F 0 v Q 2 h h b m d l Z C B U e X B l L n t Q c m 9 k d W N 0 a W 9 u I G N v b X B h b n k s N H 0 m c X V v d D s s J n F 1 b 3 Q 7 U 2 V j d G l v b j E v T G l 2 Z S 1 h Y 3 R p b 2 5 b Z W R p d F 0 v Q 2 h h b m d l Z C B U e X B l L n t O Z X R 3 b 3 J r K H M p L D V 9 J n F 1 b 3 Q 7 L C Z x d W 9 0 O 1 N l Y 3 R p b 2 4 x L 0 x p d m U t Y W N 0 a W 9 u W 2 V k a X R d L 0 N o Y W 5 n Z W Q g V H l w Z S 5 7 T m 9 0 Z X M s N n 0 m c X V v d D s s J n F 1 b 3 Q 7 U 2 V j d G l v b j E v T G l 2 Z S 1 h Y 3 R p b 2 5 b Z W R p d F 0 v Q 2 h h b m d l Z C B U e X B l L n t S Z W Y o c y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2 Z S 1 h Y 3 R p b 2 5 b Z W R p d F 0 v Q 2 h h b m d l Z C B U e X B l L n t U a X R s Z S w w f S Z x d W 9 0 O y w m c X V v d D t T Z W N 0 a W 9 u M S 9 M a X Z l L W F j d G l v b l t l Z G l 0 X S 9 D a G F u Z 2 V k I F R 5 c G U u e 1 N l Y X N v b n M s M X 0 m c X V v d D s s J n F 1 b 3 Q 7 U 2 V j d G l v b j E v T G l 2 Z S 1 h Y 3 R p b 2 5 b Z W R p d F 0 v Q 2 h h b m d l Z C B U e X B l L n t F c G l z b 2 R l c y w y f S Z x d W 9 0 O y w m c X V v d D t T Z W N 0 a W 9 u M S 9 M a X Z l L W F j d G l v b l t l Z G l 0 X S 9 D a G F u Z 2 V k I F R 5 c G U u e 0 9 y a W d p b m F s I G F p c m l u Z y w z f S Z x d W 9 0 O y w m c X V v d D t T Z W N 0 a W 9 u M S 9 M a X Z l L W F j d G l v b l t l Z G l 0 X S 9 D a G F u Z 2 V k I F R 5 c G U u e 1 B y b 2 R 1 Y 3 R p b 2 4 g Y 2 9 t c G F u e S w 0 f S Z x d W 9 0 O y w m c X V v d D t T Z W N 0 a W 9 u M S 9 M a X Z l L W F j d G l v b l t l Z G l 0 X S 9 D a G F u Z 2 V k I F R 5 c G U u e 0 5 l d H d v c m s o c y k s N X 0 m c X V v d D s s J n F 1 b 3 Q 7 U 2 V j d G l v b j E v T G l 2 Z S 1 h Y 3 R p b 2 5 b Z W R p d F 0 v Q 2 h h b m d l Z C B U e X B l L n t O b 3 R l c y w 2 f S Z x d W 9 0 O y w m c X V v d D t T Z W N 0 a W 9 u M S 9 M a X Z l L W F j d G l v b l t l Z G l 0 X S 9 D a G F u Z 2 V k I F R 5 c G U u e 1 J l Z i h z K S w 3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p d m U t Y W N 0 a W 9 u J T V C Z W R p d C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L W F j d G l v b i U 1 Q m V k a X Q l N U Q l M j A o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L W F j d G l v b i U 1 Q m V k a X Q l N U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Z D b E k v t T E + g / M i 7 c n r 9 n A A A A A A C A A A A A A A Q Z g A A A A E A A C A A A A C 0 p D j b w 5 Z 3 p L i F 8 C l l + g Z Q R 0 Z Q 3 E f w R n G 3 S g I M s U l Y V Q A A A A A O g A A A A A I A A C A A A A B F F n i T t 3 9 7 9 P 4 f c g D a 5 J y a 1 h E p e p r T V o r U X A M 0 7 9 m t 1 l A A A A A f P a c K 6 Y 6 G Y q d n t + l 1 e d 9 + H v E p L t 6 0 z C j X 6 p T W k / 1 4 M O U z 7 n T B u E T v 1 m e X 0 Y D s P X 9 I D 4 j N I K 0 C m 3 h R t k + X + Y Y m 5 e i 1 k K P + l 3 E v Q o G 7 u G v b E E A A A A A S g I p 8 6 M 1 + a L 8 X 8 q H 4 A X w V s U A C q E U f U Y e I W 9 4 A G C f 8 G J 3 9 M H / U + E p a L / t V M Q 5 9 O u / z w V n 7 K Y x o 3 f R n 2 u L r 2 F H n < / D a t a M a s h u p > 
</file>

<file path=customXml/itemProps1.xml><?xml version="1.0" encoding="utf-8"?>
<ds:datastoreItem xmlns:ds="http://schemas.openxmlformats.org/officeDocument/2006/customXml" ds:itemID="{B0F8EF85-A204-4094-944F-6970969E46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db</vt:lpstr>
      <vt:lpstr>Awards</vt:lpstr>
      <vt:lpstr>TV series</vt:lpstr>
      <vt:lpstr>DC vs Marvel collection</vt:lpstr>
      <vt:lpstr>DC vs Marvel IMDB</vt:lpstr>
      <vt:lpstr>Hit Flop analysis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VEDALA SATVIK</dc:creator>
  <cp:lastModifiedBy>VEDALA SATVIK</cp:lastModifiedBy>
  <dcterms:created xsi:type="dcterms:W3CDTF">2015-06-05T18:17:20Z</dcterms:created>
  <dcterms:modified xsi:type="dcterms:W3CDTF">2022-04-09T04:33:26Z</dcterms:modified>
</cp:coreProperties>
</file>