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s\Desktop\6203\Wk13\"/>
    </mc:Choice>
  </mc:AlternateContent>
  <xr:revisionPtr revIDLastSave="0" documentId="13_ncr:1_{00B58F8D-1002-4926-8CB0-EC30392EEB20}" xr6:coauthVersionLast="45" xr6:coauthVersionMax="45" xr10:uidLastSave="{00000000-0000-0000-0000-000000000000}"/>
  <bookViews>
    <workbookView xWindow="-120" yWindow="-120" windowWidth="24240" windowHeight="13140" xr2:uid="{682A72BA-123F-428D-917B-A931962D481F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39" i="1"/>
  <c r="B21" i="1"/>
  <c r="B38" i="1" l="1"/>
  <c r="N6" i="1"/>
  <c r="N7" i="1"/>
  <c r="N8" i="1" s="1"/>
  <c r="N9" i="1" s="1"/>
  <c r="N10" i="1" s="1"/>
  <c r="N11" i="1" s="1"/>
  <c r="N12" i="1" s="1"/>
  <c r="N13" i="1" s="1"/>
  <c r="N5" i="1"/>
  <c r="D16" i="1" l="1"/>
  <c r="D15" i="1"/>
  <c r="C39" i="1"/>
  <c r="H4" i="1" l="1"/>
  <c r="N4" i="1" l="1"/>
  <c r="B25" i="1"/>
  <c r="M5" i="1"/>
  <c r="M6" i="1"/>
  <c r="M7" i="1"/>
  <c r="M8" i="1"/>
  <c r="M9" i="1"/>
  <c r="M10" i="1"/>
  <c r="M11" i="1"/>
  <c r="M12" i="1"/>
  <c r="M13" i="1"/>
  <c r="M4" i="1"/>
  <c r="H14" i="1"/>
  <c r="H5" i="1"/>
  <c r="H6" i="1"/>
  <c r="H7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G4" i="1"/>
  <c r="G14" i="1" s="1"/>
  <c r="C3" i="1"/>
  <c r="D3" i="1" s="1"/>
  <c r="E3" i="1" s="1"/>
  <c r="F3" i="1" s="1"/>
  <c r="A5" i="1"/>
  <c r="A6" i="1" s="1"/>
  <c r="A7" i="1" s="1"/>
  <c r="A8" i="1" s="1"/>
  <c r="A9" i="1" s="1"/>
  <c r="A10" i="1" s="1"/>
  <c r="A11" i="1" s="1"/>
  <c r="A12" i="1" s="1"/>
  <c r="A13" i="1" s="1"/>
  <c r="B3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E43" i="1"/>
  <c r="E44" i="1"/>
  <c r="B32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J12" i="1"/>
  <c r="J8" i="1"/>
  <c r="J4" i="1"/>
  <c r="J10" i="1"/>
  <c r="J6" i="1"/>
  <c r="J13" i="1"/>
  <c r="J11" i="1"/>
  <c r="J9" i="1"/>
  <c r="J7" i="1"/>
  <c r="J5" i="1"/>
  <c r="C46" i="1" l="1"/>
</calcChain>
</file>

<file path=xl/sharedStrings.xml><?xml version="1.0" encoding="utf-8"?>
<sst xmlns="http://schemas.openxmlformats.org/spreadsheetml/2006/main" count="46" uniqueCount="42">
  <si>
    <t>Sample</t>
  </si>
  <si>
    <t>Obs</t>
  </si>
  <si>
    <t>R</t>
  </si>
  <si>
    <t>R_bar</t>
  </si>
  <si>
    <t>2. Calculate R_bar</t>
  </si>
  <si>
    <t>3. Calculate UCLr and LCLr</t>
  </si>
  <si>
    <t>X-bar</t>
  </si>
  <si>
    <t>X-DblBar</t>
  </si>
  <si>
    <t>5. Calculate X-DblBar</t>
  </si>
  <si>
    <t>LCL</t>
  </si>
  <si>
    <t>UCL</t>
  </si>
  <si>
    <t>X-Bar Chart</t>
  </si>
  <si>
    <t>R-Chart</t>
  </si>
  <si>
    <t>Center</t>
  </si>
  <si>
    <t>https://r-bar.net/control-chart-constants-tables-explanations/#XmR_Sec</t>
  </si>
  <si>
    <t>UCLr=R_bar *D4</t>
  </si>
  <si>
    <t>D4=</t>
  </si>
  <si>
    <t>UCLr=</t>
  </si>
  <si>
    <t>LCLr=R_bar *D3</t>
  </si>
  <si>
    <t>D3=</t>
  </si>
  <si>
    <t>LCLr=</t>
  </si>
  <si>
    <t>6. Calculate UCLx-bar and LCLx-bar</t>
  </si>
  <si>
    <t>A2=</t>
  </si>
  <si>
    <t>UCLx-bar=</t>
  </si>
  <si>
    <t>LCLx-bar=</t>
  </si>
  <si>
    <t>Cp</t>
  </si>
  <si>
    <t>CPk</t>
  </si>
  <si>
    <t>Upper Spec</t>
  </si>
  <si>
    <t>Lower Spec</t>
  </si>
  <si>
    <t xml:space="preserve">CP = </t>
  </si>
  <si>
    <t>Sigma</t>
  </si>
  <si>
    <t>/6*0.86417</t>
  </si>
  <si>
    <t>Mean</t>
  </si>
  <si>
    <t>Stdv</t>
  </si>
  <si>
    <t>CP</t>
  </si>
  <si>
    <t>13-7</t>
  </si>
  <si>
    <t>Zmin=</t>
  </si>
  <si>
    <t>(13-9.4712)/(0.86417)=</t>
  </si>
  <si>
    <t>(9.4712-7)/(0.86417)=</t>
  </si>
  <si>
    <t>Cpk=Zmin/3</t>
  </si>
  <si>
    <t>UCLx-bar=X-dblbar + A2 *R-bar</t>
  </si>
  <si>
    <t>LCLx-bar=x-dblbar - A2 *R-bar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</si>
</sst>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quotePrefix="1"/>
    <xf numFmtId="0" fontId="2" fillId="0" borderId="0" xfId="1"/>
    <xf numFmtId="2" fontId="1" fillId="0" borderId="0" xfId="0" applyNumberFormat="1" applyFont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Example!$L$3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Example!$L$4:$L$13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69E-AA28-C3CDFCFD04D7}"/>
            </c:ext>
          </c:extLst>
        </c:ser>
        <c:ser>
          <c:idx val="1"/>
          <c:order val="1"/>
          <c:tx>
            <c:strRef>
              <c:f>Example!$M$3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Example!$M$4:$M$13</c:f>
              <c:numCache>
                <c:formatCode>General</c:formatCode>
                <c:ptCount val="10"/>
                <c:pt idx="0">
                  <c:v>2.1120000000000005</c:v>
                </c:pt>
                <c:pt idx="1">
                  <c:v>2.1120000000000005</c:v>
                </c:pt>
                <c:pt idx="2">
                  <c:v>2.1120000000000005</c:v>
                </c:pt>
                <c:pt idx="3">
                  <c:v>2.1120000000000005</c:v>
                </c:pt>
                <c:pt idx="4">
                  <c:v>2.1120000000000005</c:v>
                </c:pt>
                <c:pt idx="5">
                  <c:v>2.1120000000000005</c:v>
                </c:pt>
                <c:pt idx="6">
                  <c:v>2.1120000000000005</c:v>
                </c:pt>
                <c:pt idx="7">
                  <c:v>2.1120000000000005</c:v>
                </c:pt>
                <c:pt idx="8">
                  <c:v>2.1120000000000005</c:v>
                </c:pt>
                <c:pt idx="9">
                  <c:v>2.1120000000000005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69E-AA28-C3CDFCFD04D7}"/>
            </c:ext>
          </c:extLst>
        </c:ser>
        <c:ser>
          <c:idx val="2"/>
          <c:order val="2"/>
          <c:tx>
            <c:strRef>
              <c:f>Example!$N$3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Example!$N$4:$N$13</c:f>
              <c:numCache>
                <c:formatCode>General</c:formatCode>
                <c:ptCount val="10"/>
                <c:pt idx="0">
                  <c:v>4.4658240000000013</c:v>
                </c:pt>
                <c:pt idx="1">
                  <c:v>4.4658240000000013</c:v>
                </c:pt>
                <c:pt idx="2">
                  <c:v>4.4658240000000013</c:v>
                </c:pt>
                <c:pt idx="3">
                  <c:v>4.4658240000000013</c:v>
                </c:pt>
                <c:pt idx="4">
                  <c:v>4.4658240000000013</c:v>
                </c:pt>
                <c:pt idx="5">
                  <c:v>4.4658240000000013</c:v>
                </c:pt>
                <c:pt idx="6">
                  <c:v>4.4658240000000013</c:v>
                </c:pt>
                <c:pt idx="7">
                  <c:v>4.4658240000000013</c:v>
                </c:pt>
                <c:pt idx="8">
                  <c:v>4.4658240000000013</c:v>
                </c:pt>
                <c:pt idx="9">
                  <c:v>4.4658240000000013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4-469E-AA28-C3CDFCFD04D7}"/>
            </c:ext>
          </c:extLst>
        </c:ser>
        <c:ser>
          <c:idx val="3"/>
          <c:order val="3"/>
          <c:tx>
            <c:strRef>
              <c:f>Example!$G$3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Example!$G$4:$G$13</c:f>
              <c:numCache>
                <c:formatCode>General</c:formatCode>
                <c:ptCount val="10"/>
                <c:pt idx="0">
                  <c:v>2.5499999999999989</c:v>
                </c:pt>
                <c:pt idx="1">
                  <c:v>2.4600000000000009</c:v>
                </c:pt>
                <c:pt idx="2">
                  <c:v>2.2200000000000006</c:v>
                </c:pt>
                <c:pt idx="3">
                  <c:v>2.5</c:v>
                </c:pt>
                <c:pt idx="4">
                  <c:v>2.1099999999999994</c:v>
                </c:pt>
                <c:pt idx="5">
                  <c:v>1.7300000000000004</c:v>
                </c:pt>
                <c:pt idx="6">
                  <c:v>2.4900000000000002</c:v>
                </c:pt>
                <c:pt idx="7">
                  <c:v>1.9900000000000002</c:v>
                </c:pt>
                <c:pt idx="8">
                  <c:v>1.3899999999999988</c:v>
                </c:pt>
                <c:pt idx="9">
                  <c:v>1.6799999999999997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4-469E-AA28-C3CDFCFD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8223"/>
        <c:axId val="193873919"/>
      </c:lineChart>
      <c:catAx>
        <c:axId val="19877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3919"/>
        <c:crosses val="autoZero"/>
        <c:auto val="1"/>
        <c:lblAlgn val="ctr"/>
        <c:lblOffset val="100"/>
        <c:noMultiLvlLbl val="0"/>
      </c:catAx>
      <c:valAx>
        <c:axId val="1938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Example!$I$3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Example!$I$4:$I$13</c:f>
              <c:numCache>
                <c:formatCode>General</c:formatCode>
                <c:ptCount val="10"/>
                <c:pt idx="0">
                  <c:v>8.2529983999999992</c:v>
                </c:pt>
                <c:pt idx="1">
                  <c:v>8.2529983999999992</c:v>
                </c:pt>
                <c:pt idx="2">
                  <c:v>8.2529983999999992</c:v>
                </c:pt>
                <c:pt idx="3">
                  <c:v>8.2529983999999992</c:v>
                </c:pt>
                <c:pt idx="4">
                  <c:v>8.2529983999999992</c:v>
                </c:pt>
                <c:pt idx="5">
                  <c:v>8.2529983999999992</c:v>
                </c:pt>
                <c:pt idx="6">
                  <c:v>8.2529983999999992</c:v>
                </c:pt>
                <c:pt idx="7">
                  <c:v>8.2529983999999992</c:v>
                </c:pt>
                <c:pt idx="8">
                  <c:v>8.2529983999999992</c:v>
                </c:pt>
                <c:pt idx="9">
                  <c:v>8.2529983999999992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2-4881-9081-0A1142A85D93}"/>
            </c:ext>
          </c:extLst>
        </c:ser>
        <c:ser>
          <c:idx val="1"/>
          <c:order val="1"/>
          <c:tx>
            <c:strRef>
              <c:f>Example!$J$3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Example!$J$4:$J$13</c:f>
              <c:numCache>
                <c:formatCode>General</c:formatCode>
                <c:ptCount val="10"/>
                <c:pt idx="0">
                  <c:v>9.4711999999999996</c:v>
                </c:pt>
                <c:pt idx="1">
                  <c:v>9.4711999999999996</c:v>
                </c:pt>
                <c:pt idx="2">
                  <c:v>9.4711999999999996</c:v>
                </c:pt>
                <c:pt idx="3">
                  <c:v>9.4711999999999996</c:v>
                </c:pt>
                <c:pt idx="4">
                  <c:v>9.4711999999999996</c:v>
                </c:pt>
                <c:pt idx="5">
                  <c:v>9.4711999999999996</c:v>
                </c:pt>
                <c:pt idx="6">
                  <c:v>9.4711999999999996</c:v>
                </c:pt>
                <c:pt idx="7">
                  <c:v>9.4711999999999996</c:v>
                </c:pt>
                <c:pt idx="8">
                  <c:v>9.4711999999999996</c:v>
                </c:pt>
                <c:pt idx="9">
                  <c:v>9.4711999999999996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2-4881-9081-0A1142A85D93}"/>
            </c:ext>
          </c:extLst>
        </c:ser>
        <c:ser>
          <c:idx val="2"/>
          <c:order val="2"/>
          <c:tx>
            <c:strRef>
              <c:f>Example!$K$3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Example!$K$4:$K$13</c:f>
              <c:numCache>
                <c:formatCode>General</c:formatCode>
                <c:ptCount val="10"/>
                <c:pt idx="0">
                  <c:v>10.6894016</c:v>
                </c:pt>
                <c:pt idx="1">
                  <c:v>10.6894016</c:v>
                </c:pt>
                <c:pt idx="2">
                  <c:v>10.6894016</c:v>
                </c:pt>
                <c:pt idx="3">
                  <c:v>10.6894016</c:v>
                </c:pt>
                <c:pt idx="4">
                  <c:v>10.6894016</c:v>
                </c:pt>
                <c:pt idx="5">
                  <c:v>10.6894016</c:v>
                </c:pt>
                <c:pt idx="6">
                  <c:v>10.6894016</c:v>
                </c:pt>
                <c:pt idx="7">
                  <c:v>10.6894016</c:v>
                </c:pt>
                <c:pt idx="8">
                  <c:v>10.6894016</c:v>
                </c:pt>
                <c:pt idx="9">
                  <c:v>10.6894016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2-4881-9081-0A1142A85D93}"/>
            </c:ext>
          </c:extLst>
        </c:ser>
        <c:ser>
          <c:idx val="3"/>
          <c:order val="3"/>
          <c:tx>
            <c:strRef>
              <c:f>Example!$H$3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Example!$H$4:$H$13</c:f>
              <c:numCache>
                <c:formatCode>General</c:formatCode>
                <c:ptCount val="10"/>
                <c:pt idx="0">
                  <c:v>9.3699999999999992</c:v>
                </c:pt>
                <c:pt idx="1">
                  <c:v>10.063999999999998</c:v>
                </c:pt>
                <c:pt idx="2">
                  <c:v>9.468</c:v>
                </c:pt>
                <c:pt idx="3">
                  <c:v>9.6140000000000008</c:v>
                </c:pt>
                <c:pt idx="4">
                  <c:v>8.7799999999999994</c:v>
                </c:pt>
                <c:pt idx="5">
                  <c:v>9.4240000000000013</c:v>
                </c:pt>
                <c:pt idx="6">
                  <c:v>9.8000000000000007</c:v>
                </c:pt>
                <c:pt idx="7">
                  <c:v>9.33</c:v>
                </c:pt>
                <c:pt idx="8">
                  <c:v>9.6679999999999993</c:v>
                </c:pt>
                <c:pt idx="9">
                  <c:v>9.1939999999999991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2-4881-9081-0A1142A8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6943"/>
        <c:axId val="193889727"/>
      </c:lineChart>
      <c:catAx>
        <c:axId val="20402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9727"/>
        <c:crosses val="autoZero"/>
        <c:auto val="1"/>
        <c:lblAlgn val="ctr"/>
        <c:lblOffset val="100"/>
        <c:noMultiLvlLbl val="0"/>
      </c:catAx>
      <c:valAx>
        <c:axId val="19388972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1</xdr:row>
      <xdr:rowOff>4762</xdr:rowOff>
    </xdr:from>
    <xdr:to>
      <xdr:col>22</xdr:col>
      <xdr:colOff>490537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710E8-B617-4607-97DD-995FD3BFF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16</xdr:row>
      <xdr:rowOff>128587</xdr:rowOff>
    </xdr:from>
    <xdr:to>
      <xdr:col>22</xdr:col>
      <xdr:colOff>485775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5DE83-CA7B-4841-93B5-270C93A8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-bar.net/control-chart-constants-tables-expla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2F55-C1DA-4B0B-B8F1-337B14984BE9}">
  <dimension ref="A1:N46"/>
  <sheetViews>
    <sheetView tabSelected="1" workbookViewId="0">
      <selection activeCell="I24" sqref="I24"/>
    </sheetView>
  </sheetViews>
  <sheetFormatPr defaultRowHeight="15" x14ac:dyDescent="0.25"/>
  <sheetData>
    <row r="1" spans="1:14" x14ac:dyDescent="0.25">
      <c r="A1" t="s">
        <v>4</v>
      </c>
      <c r="C1" t="s">
        <v>8</v>
      </c>
    </row>
    <row r="2" spans="1:14" x14ac:dyDescent="0.25">
      <c r="B2" s="2" t="s">
        <v>1</v>
      </c>
      <c r="I2" s="4" t="s">
        <v>11</v>
      </c>
      <c r="L2" s="4" t="s">
        <v>12</v>
      </c>
    </row>
    <row r="3" spans="1:14" x14ac:dyDescent="0.25">
      <c r="A3" s="2" t="s">
        <v>0</v>
      </c>
      <c r="B3" s="3">
        <v>1</v>
      </c>
      <c r="C3" s="3">
        <f>+B3+1</f>
        <v>2</v>
      </c>
      <c r="D3" s="3">
        <f t="shared" ref="D3:F3" si="0">+C3+1</f>
        <v>3</v>
      </c>
      <c r="E3" s="3">
        <f t="shared" si="0"/>
        <v>4</v>
      </c>
      <c r="F3" s="3">
        <f t="shared" si="0"/>
        <v>5</v>
      </c>
      <c r="G3" s="3" t="s">
        <v>2</v>
      </c>
      <c r="H3" s="3" t="s">
        <v>6</v>
      </c>
      <c r="I3" s="6" t="s">
        <v>9</v>
      </c>
      <c r="J3" s="5" t="s">
        <v>13</v>
      </c>
      <c r="K3" s="5" t="s">
        <v>10</v>
      </c>
      <c r="L3" s="6" t="s">
        <v>9</v>
      </c>
      <c r="M3" s="5" t="s">
        <v>13</v>
      </c>
      <c r="N3" s="5" t="s">
        <v>10</v>
      </c>
    </row>
    <row r="4" spans="1:14" x14ac:dyDescent="0.25">
      <c r="A4">
        <v>1</v>
      </c>
      <c r="B4">
        <v>8.07</v>
      </c>
      <c r="C4">
        <v>9.1199999999999992</v>
      </c>
      <c r="D4">
        <v>9.94</v>
      </c>
      <c r="E4">
        <v>10.62</v>
      </c>
      <c r="F4">
        <v>9.1</v>
      </c>
      <c r="G4">
        <f>MAX(B4:F4)-MIN(B4:F4)</f>
        <v>2.5499999999999989</v>
      </c>
      <c r="H4">
        <f>AVERAGE(B4:F4)</f>
        <v>9.3699999999999992</v>
      </c>
      <c r="I4" s="4">
        <f>+B33</f>
        <v>8.2529983999999992</v>
      </c>
      <c r="J4">
        <f>+$H$14</f>
        <v>9.4711999999999996</v>
      </c>
      <c r="K4">
        <f>+B32</f>
        <v>10.6894016</v>
      </c>
      <c r="L4" s="4">
        <v>0</v>
      </c>
      <c r="M4">
        <f>+$G$14</f>
        <v>2.1120000000000005</v>
      </c>
      <c r="N4" s="10">
        <f>+B21</f>
        <v>4.4658240000000013</v>
      </c>
    </row>
    <row r="5" spans="1:14" x14ac:dyDescent="0.25">
      <c r="A5">
        <f>+A4+1</f>
        <v>2</v>
      </c>
      <c r="B5">
        <v>8.43</v>
      </c>
      <c r="C5">
        <v>10.75</v>
      </c>
      <c r="D5">
        <v>10.87</v>
      </c>
      <c r="E5">
        <v>10.89</v>
      </c>
      <c r="F5">
        <v>9.379999999999999</v>
      </c>
      <c r="G5">
        <f t="shared" ref="G5:G13" si="1">MAX(B5:F5)-MIN(B5:F5)</f>
        <v>2.4600000000000009</v>
      </c>
      <c r="H5">
        <f t="shared" ref="H5:H13" si="2">AVERAGE(B5:F5)</f>
        <v>10.063999999999998</v>
      </c>
      <c r="I5" s="4">
        <f>+I4</f>
        <v>8.2529983999999992</v>
      </c>
      <c r="J5">
        <f t="shared" ref="J5:J13" si="3">+$H$14</f>
        <v>9.4711999999999996</v>
      </c>
      <c r="K5">
        <f>+K4</f>
        <v>10.6894016</v>
      </c>
      <c r="L5" s="4">
        <v>0</v>
      </c>
      <c r="M5">
        <f t="shared" ref="M5:M13" si="4">+$G$14</f>
        <v>2.1120000000000005</v>
      </c>
      <c r="N5">
        <f>+N4</f>
        <v>4.4658240000000013</v>
      </c>
    </row>
    <row r="6" spans="1:14" x14ac:dyDescent="0.25">
      <c r="A6">
        <f t="shared" ref="A6:A12" si="5">+A5+1</f>
        <v>3</v>
      </c>
      <c r="B6">
        <v>9.14</v>
      </c>
      <c r="C6">
        <v>10.08</v>
      </c>
      <c r="D6">
        <v>8.9</v>
      </c>
      <c r="E6">
        <v>8.5</v>
      </c>
      <c r="F6">
        <v>10.72</v>
      </c>
      <c r="G6">
        <f t="shared" si="1"/>
        <v>2.2200000000000006</v>
      </c>
      <c r="H6">
        <f t="shared" si="2"/>
        <v>9.468</v>
      </c>
      <c r="I6" s="4">
        <f t="shared" ref="I6:I13" si="6">+I5</f>
        <v>8.2529983999999992</v>
      </c>
      <c r="J6">
        <f t="shared" si="3"/>
        <v>9.4711999999999996</v>
      </c>
      <c r="K6">
        <f t="shared" ref="K6:K13" si="7">+K5</f>
        <v>10.6894016</v>
      </c>
      <c r="L6" s="4">
        <v>0</v>
      </c>
      <c r="M6">
        <f t="shared" si="4"/>
        <v>2.1120000000000005</v>
      </c>
      <c r="N6">
        <f t="shared" ref="N6:N13" si="8">+N5</f>
        <v>4.4658240000000013</v>
      </c>
    </row>
    <row r="7" spans="1:14" x14ac:dyDescent="0.25">
      <c r="A7">
        <f t="shared" si="5"/>
        <v>4</v>
      </c>
      <c r="B7">
        <v>8.5</v>
      </c>
      <c r="C7">
        <v>10.23</v>
      </c>
      <c r="D7">
        <v>9.2899999999999991</v>
      </c>
      <c r="E7">
        <v>9.0499999999999989</v>
      </c>
      <c r="F7">
        <v>11</v>
      </c>
      <c r="G7">
        <f t="shared" si="1"/>
        <v>2.5</v>
      </c>
      <c r="H7">
        <f t="shared" si="2"/>
        <v>9.6140000000000008</v>
      </c>
      <c r="I7" s="4">
        <f t="shared" si="6"/>
        <v>8.2529983999999992</v>
      </c>
      <c r="J7">
        <f t="shared" si="3"/>
        <v>9.4711999999999996</v>
      </c>
      <c r="K7">
        <f t="shared" si="7"/>
        <v>10.6894016</v>
      </c>
      <c r="L7" s="4">
        <v>0</v>
      </c>
      <c r="M7">
        <f t="shared" si="4"/>
        <v>2.1120000000000005</v>
      </c>
      <c r="N7">
        <f t="shared" si="8"/>
        <v>4.4658240000000013</v>
      </c>
    </row>
    <row r="8" spans="1:14" x14ac:dyDescent="0.25">
      <c r="A8">
        <f t="shared" si="5"/>
        <v>5</v>
      </c>
      <c r="B8">
        <v>8.33</v>
      </c>
      <c r="C8">
        <v>8.65</v>
      </c>
      <c r="D8">
        <v>10.35</v>
      </c>
      <c r="E8">
        <v>8.33</v>
      </c>
      <c r="F8">
        <v>8.24</v>
      </c>
      <c r="G8">
        <f t="shared" si="1"/>
        <v>2.1099999999999994</v>
      </c>
      <c r="H8">
        <f t="shared" si="2"/>
        <v>8.7799999999999994</v>
      </c>
      <c r="I8" s="4">
        <f t="shared" si="6"/>
        <v>8.2529983999999992</v>
      </c>
      <c r="J8">
        <f t="shared" si="3"/>
        <v>9.4711999999999996</v>
      </c>
      <c r="K8">
        <f t="shared" si="7"/>
        <v>10.6894016</v>
      </c>
      <c r="L8" s="4">
        <v>0</v>
      </c>
      <c r="M8">
        <f t="shared" si="4"/>
        <v>2.1120000000000005</v>
      </c>
      <c r="N8">
        <f t="shared" si="8"/>
        <v>4.4658240000000013</v>
      </c>
    </row>
    <row r="9" spans="1:14" x14ac:dyDescent="0.25">
      <c r="A9">
        <f t="shared" si="5"/>
        <v>6</v>
      </c>
      <c r="B9">
        <v>10.15</v>
      </c>
      <c r="C9">
        <v>9.92</v>
      </c>
      <c r="D9">
        <v>9.15</v>
      </c>
      <c r="E9">
        <v>8.42</v>
      </c>
      <c r="F9">
        <v>9.48</v>
      </c>
      <c r="G9">
        <f t="shared" si="1"/>
        <v>1.7300000000000004</v>
      </c>
      <c r="H9">
        <f t="shared" si="2"/>
        <v>9.4240000000000013</v>
      </c>
      <c r="I9" s="4">
        <f t="shared" si="6"/>
        <v>8.2529983999999992</v>
      </c>
      <c r="J9">
        <f t="shared" si="3"/>
        <v>9.4711999999999996</v>
      </c>
      <c r="K9">
        <f t="shared" si="7"/>
        <v>10.6894016</v>
      </c>
      <c r="L9" s="4">
        <v>0</v>
      </c>
      <c r="M9">
        <f t="shared" si="4"/>
        <v>2.1120000000000005</v>
      </c>
      <c r="N9">
        <f t="shared" si="8"/>
        <v>4.4658240000000013</v>
      </c>
    </row>
    <row r="10" spans="1:14" x14ac:dyDescent="0.25">
      <c r="A10">
        <f t="shared" si="5"/>
        <v>7</v>
      </c>
      <c r="B10">
        <v>10.52</v>
      </c>
      <c r="C10">
        <v>10.59</v>
      </c>
      <c r="D10">
        <v>8.1</v>
      </c>
      <c r="E10">
        <v>10.31</v>
      </c>
      <c r="F10">
        <v>9.48</v>
      </c>
      <c r="G10">
        <f t="shared" si="1"/>
        <v>2.4900000000000002</v>
      </c>
      <c r="H10">
        <f t="shared" si="2"/>
        <v>9.8000000000000007</v>
      </c>
      <c r="I10" s="4">
        <f t="shared" si="6"/>
        <v>8.2529983999999992</v>
      </c>
      <c r="J10">
        <f t="shared" si="3"/>
        <v>9.4711999999999996</v>
      </c>
      <c r="K10">
        <f t="shared" si="7"/>
        <v>10.6894016</v>
      </c>
      <c r="L10" s="4">
        <v>0</v>
      </c>
      <c r="M10">
        <f t="shared" si="4"/>
        <v>2.1120000000000005</v>
      </c>
      <c r="N10">
        <f t="shared" si="8"/>
        <v>4.4658240000000013</v>
      </c>
    </row>
    <row r="11" spans="1:14" x14ac:dyDescent="0.25">
      <c r="A11">
        <f t="shared" si="5"/>
        <v>8</v>
      </c>
      <c r="B11">
        <v>8.09</v>
      </c>
      <c r="C11">
        <v>9.68</v>
      </c>
      <c r="D11">
        <v>9.879999999999999</v>
      </c>
      <c r="E11">
        <v>8.92</v>
      </c>
      <c r="F11">
        <v>10.08</v>
      </c>
      <c r="G11">
        <f t="shared" si="1"/>
        <v>1.9900000000000002</v>
      </c>
      <c r="H11">
        <f t="shared" si="2"/>
        <v>9.33</v>
      </c>
      <c r="I11" s="4">
        <f t="shared" si="6"/>
        <v>8.2529983999999992</v>
      </c>
      <c r="J11">
        <f t="shared" si="3"/>
        <v>9.4711999999999996</v>
      </c>
      <c r="K11">
        <f t="shared" si="7"/>
        <v>10.6894016</v>
      </c>
      <c r="L11" s="4">
        <v>0</v>
      </c>
      <c r="M11">
        <f t="shared" si="4"/>
        <v>2.1120000000000005</v>
      </c>
      <c r="N11">
        <f t="shared" si="8"/>
        <v>4.4658240000000013</v>
      </c>
    </row>
    <row r="12" spans="1:14" x14ac:dyDescent="0.25">
      <c r="A12">
        <f t="shared" si="5"/>
        <v>9</v>
      </c>
      <c r="B12">
        <v>10.29</v>
      </c>
      <c r="C12">
        <v>9.44</v>
      </c>
      <c r="D12">
        <v>8.9</v>
      </c>
      <c r="E12">
        <v>10.209999999999999</v>
      </c>
      <c r="F12">
        <v>9.5</v>
      </c>
      <c r="G12">
        <f t="shared" si="1"/>
        <v>1.3899999999999988</v>
      </c>
      <c r="H12">
        <f t="shared" si="2"/>
        <v>9.6679999999999993</v>
      </c>
      <c r="I12" s="4">
        <f t="shared" si="6"/>
        <v>8.2529983999999992</v>
      </c>
      <c r="J12">
        <f t="shared" si="3"/>
        <v>9.4711999999999996</v>
      </c>
      <c r="K12">
        <f t="shared" si="7"/>
        <v>10.6894016</v>
      </c>
      <c r="L12" s="4">
        <v>0</v>
      </c>
      <c r="M12">
        <f t="shared" si="4"/>
        <v>2.1120000000000005</v>
      </c>
      <c r="N12">
        <f t="shared" si="8"/>
        <v>4.4658240000000013</v>
      </c>
    </row>
    <row r="13" spans="1:14" x14ac:dyDescent="0.25">
      <c r="A13">
        <f>+A12+1</f>
        <v>10</v>
      </c>
      <c r="B13">
        <v>8.59</v>
      </c>
      <c r="C13">
        <v>10.27</v>
      </c>
      <c r="D13">
        <v>9.14</v>
      </c>
      <c r="E13">
        <v>9.14</v>
      </c>
      <c r="F13">
        <v>8.83</v>
      </c>
      <c r="G13">
        <f t="shared" si="1"/>
        <v>1.6799999999999997</v>
      </c>
      <c r="H13">
        <f t="shared" si="2"/>
        <v>9.1939999999999991</v>
      </c>
      <c r="I13" s="4">
        <f t="shared" si="6"/>
        <v>8.2529983999999992</v>
      </c>
      <c r="J13">
        <f t="shared" si="3"/>
        <v>9.4711999999999996</v>
      </c>
      <c r="K13">
        <f t="shared" si="7"/>
        <v>10.6894016</v>
      </c>
      <c r="L13" s="4">
        <v>0</v>
      </c>
      <c r="M13">
        <f t="shared" si="4"/>
        <v>2.1120000000000005</v>
      </c>
      <c r="N13">
        <f t="shared" si="8"/>
        <v>4.4658240000000013</v>
      </c>
    </row>
    <row r="14" spans="1:14" x14ac:dyDescent="0.25">
      <c r="G14" s="1">
        <f>AVERAGE(G4:G13)</f>
        <v>2.1120000000000005</v>
      </c>
      <c r="H14" s="1">
        <f>AVERAGE(H4:H13)</f>
        <v>9.4711999999999996</v>
      </c>
      <c r="I14" s="4"/>
      <c r="L14" s="4"/>
    </row>
    <row r="15" spans="1:14" x14ac:dyDescent="0.25">
      <c r="C15" t="s">
        <v>32</v>
      </c>
      <c r="D15">
        <f>AVERAGE(B4:F13)</f>
        <v>9.4711999999999996</v>
      </c>
      <c r="G15" s="1" t="s">
        <v>3</v>
      </c>
      <c r="H15" s="1" t="s">
        <v>7</v>
      </c>
      <c r="I15" s="4"/>
      <c r="L15" s="4"/>
    </row>
    <row r="16" spans="1:14" x14ac:dyDescent="0.25">
      <c r="C16" t="s">
        <v>33</v>
      </c>
      <c r="D16">
        <f>STDEV(B4:F13)</f>
        <v>0.86417033468346882</v>
      </c>
    </row>
    <row r="17" spans="1:2" x14ac:dyDescent="0.25">
      <c r="A17" s="8" t="s">
        <v>14</v>
      </c>
    </row>
    <row r="18" spans="1:2" x14ac:dyDescent="0.25">
      <c r="A18" t="s">
        <v>5</v>
      </c>
    </row>
    <row r="19" spans="1:2" x14ac:dyDescent="0.25">
      <c r="A19" t="s">
        <v>15</v>
      </c>
    </row>
    <row r="20" spans="1:2" x14ac:dyDescent="0.25">
      <c r="A20" t="s">
        <v>16</v>
      </c>
      <c r="B20">
        <v>2.1145</v>
      </c>
    </row>
    <row r="21" spans="1:2" x14ac:dyDescent="0.25">
      <c r="A21" t="s">
        <v>17</v>
      </c>
      <c r="B21">
        <f>+B20*G14</f>
        <v>4.4658240000000013</v>
      </c>
    </row>
    <row r="23" spans="1:2" x14ac:dyDescent="0.25">
      <c r="A23" t="s">
        <v>18</v>
      </c>
    </row>
    <row r="24" spans="1:2" x14ac:dyDescent="0.25">
      <c r="A24" t="s">
        <v>19</v>
      </c>
      <c r="B24">
        <v>0</v>
      </c>
    </row>
    <row r="25" spans="1:2" x14ac:dyDescent="0.25">
      <c r="A25" t="s">
        <v>20</v>
      </c>
      <c r="B25">
        <f>+B24*G18</f>
        <v>0</v>
      </c>
    </row>
    <row r="28" spans="1:2" x14ac:dyDescent="0.25">
      <c r="A28" t="s">
        <v>21</v>
      </c>
    </row>
    <row r="29" spans="1:2" x14ac:dyDescent="0.25">
      <c r="A29" t="s">
        <v>40</v>
      </c>
    </row>
    <row r="30" spans="1:2" x14ac:dyDescent="0.25">
      <c r="A30" t="s">
        <v>41</v>
      </c>
    </row>
    <row r="31" spans="1:2" x14ac:dyDescent="0.25">
      <c r="A31" t="s">
        <v>22</v>
      </c>
      <c r="B31">
        <v>0.57679999999999998</v>
      </c>
    </row>
    <row r="32" spans="1:2" x14ac:dyDescent="0.25">
      <c r="A32" t="s">
        <v>23</v>
      </c>
      <c r="B32">
        <f>+H14+(B31*G14)</f>
        <v>10.6894016</v>
      </c>
    </row>
    <row r="33" spans="1:5" x14ac:dyDescent="0.25">
      <c r="A33" t="s">
        <v>24</v>
      </c>
      <c r="B33">
        <f>+H14-(B31*G14)</f>
        <v>8.2529983999999992</v>
      </c>
    </row>
    <row r="35" spans="1:5" x14ac:dyDescent="0.25">
      <c r="A35" s="1" t="s">
        <v>25</v>
      </c>
    </row>
    <row r="36" spans="1:5" x14ac:dyDescent="0.25">
      <c r="A36" t="s">
        <v>27</v>
      </c>
      <c r="B36">
        <v>13</v>
      </c>
    </row>
    <row r="37" spans="1:5" x14ac:dyDescent="0.25">
      <c r="A37" t="s">
        <v>28</v>
      </c>
      <c r="B37">
        <v>7</v>
      </c>
    </row>
    <row r="38" spans="1:5" x14ac:dyDescent="0.25">
      <c r="A38" t="s">
        <v>30</v>
      </c>
      <c r="B38">
        <f>+D16</f>
        <v>0.86417033468346882</v>
      </c>
      <c r="E38" s="3" t="s">
        <v>34</v>
      </c>
    </row>
    <row r="39" spans="1:5" x14ac:dyDescent="0.25">
      <c r="A39" t="s">
        <v>29</v>
      </c>
      <c r="B39" s="7" t="s">
        <v>35</v>
      </c>
      <c r="C39">
        <f>+B36-B37</f>
        <v>6</v>
      </c>
      <c r="D39" s="7" t="s">
        <v>31</v>
      </c>
      <c r="E39" s="9">
        <f>+C39/(6*B38)</f>
        <v>1.1571792734198443</v>
      </c>
    </row>
    <row r="41" spans="1:5" x14ac:dyDescent="0.25">
      <c r="A41" s="1" t="s">
        <v>26</v>
      </c>
    </row>
    <row r="43" spans="1:5" x14ac:dyDescent="0.25">
      <c r="A43" t="s">
        <v>36</v>
      </c>
      <c r="B43" s="7" t="s">
        <v>37</v>
      </c>
      <c r="E43">
        <f>+(B36-H14)/(D16)</f>
        <v>4.0834542200439463</v>
      </c>
    </row>
    <row r="44" spans="1:5" x14ac:dyDescent="0.25">
      <c r="A44" t="s">
        <v>36</v>
      </c>
      <c r="B44" s="7" t="s">
        <v>38</v>
      </c>
      <c r="E44">
        <f>+(H14-B37)/(B38)</f>
        <v>2.8596214204751185</v>
      </c>
    </row>
    <row r="46" spans="1:5" x14ac:dyDescent="0.25">
      <c r="A46" t="s">
        <v>39</v>
      </c>
      <c r="C46">
        <f>+MIN(E43,E44)/3</f>
        <v>0.95320714015837282</v>
      </c>
    </row>
  </sheetData>
  <hyperlinks>
    <hyperlink ref="A17" r:id="rId1" location="XmR_Sec" xr:uid="{C0974DB8-D809-412E-966A-9D3F0E3F0371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7B2674CF91C64DA5A95E82E01ED5F8" ma:contentTypeVersion="10" ma:contentTypeDescription="Create a new document." ma:contentTypeScope="" ma:versionID="6c7c5e1ce3a569fe5e987de35183d1bf">
  <xsd:schema xmlns:xsd="http://www.w3.org/2001/XMLSchema" xmlns:xs="http://www.w3.org/2001/XMLSchema" xmlns:p="http://schemas.microsoft.com/office/2006/metadata/properties" xmlns:ns2="6cc43995-bb8e-4a54-ad70-cc74867e27d6" xmlns:ns3="0d4e077e-71c5-4054-a1cb-b4b49f6ea9bb" targetNamespace="http://schemas.microsoft.com/office/2006/metadata/properties" ma:root="true" ma:fieldsID="40c87bae40ef06f588af51565d0b8697" ns2:_="" ns3:_="">
    <xsd:import namespace="6cc43995-bb8e-4a54-ad70-cc74867e27d6"/>
    <xsd:import namespace="0d4e077e-71c5-4054-a1cb-b4b49f6ea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43995-bb8e-4a54-ad70-cc74867e2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e077e-71c5-4054-a1cb-b4b49f6ea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1E0A90-AFD9-4D67-91D6-1316B8980893}"/>
</file>

<file path=customXml/itemProps2.xml><?xml version="1.0" encoding="utf-8"?>
<ds:datastoreItem xmlns:ds="http://schemas.openxmlformats.org/officeDocument/2006/customXml" ds:itemID="{7B281601-536E-4130-9081-842931517DAB}"/>
</file>

<file path=customXml/itemProps3.xml><?xml version="1.0" encoding="utf-8"?>
<ds:datastoreItem xmlns:ds="http://schemas.openxmlformats.org/officeDocument/2006/customXml" ds:itemID="{504DE88D-54EE-4E40-9C11-49E5F7CE21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Scaldaferri</dc:creator>
  <cp:lastModifiedBy>Tony Scaldaferri</cp:lastModifiedBy>
  <dcterms:created xsi:type="dcterms:W3CDTF">2020-11-07T20:33:12Z</dcterms:created>
  <dcterms:modified xsi:type="dcterms:W3CDTF">2020-11-17T01:48:00Z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0x0101004E7B2674CF91C64DA5A95E82E01ED5F8</vt:lpwstr>
  </property>
</Properties>
</file>