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firstSheet="18" activeTab="21"/>
  </bookViews>
  <sheets>
    <sheet name="Intro To DS" sheetId="1" r:id="rId1"/>
    <sheet name="S1" sheetId="2" r:id="rId2"/>
    <sheet name="Data Types and Structures" sheetId="3" r:id="rId3"/>
    <sheet name="S2" sheetId="4" r:id="rId4"/>
    <sheet name="Flow of any project in DS" sheetId="5" r:id="rId5"/>
    <sheet name="S3" sheetId="6" r:id="rId6"/>
    <sheet name="S4" sheetId="7" r:id="rId7"/>
    <sheet name="S5" sheetId="8" r:id="rId8"/>
    <sheet name="MAP_APPlyMAP_APPLY" sheetId="51" r:id="rId9"/>
    <sheet name="Homework" sheetId="9" r:id="rId10"/>
    <sheet name="HW- Activitites - Tasks" sheetId="11" r:id="rId11"/>
    <sheet name="S6 - DVA" sheetId="12" r:id="rId12"/>
    <sheet name="Statistics" sheetId="37" r:id="rId13"/>
    <sheet name="Estimation and Hypothesis" sheetId="35" r:id="rId14"/>
    <sheet name="Types of the Tests" sheetId="36" r:id="rId15"/>
    <sheet name="CLT - Elec PS " sheetId="34" r:id="rId16"/>
    <sheet name="Sampling+Dtypes+Prob+CorCov +DF" sheetId="41" r:id="rId17"/>
    <sheet name="P Value" sheetId="40" r:id="rId18"/>
    <sheet name="Sheet3" sheetId="13" r:id="rId19"/>
    <sheet name="Predictive Modeling" sheetId="14" r:id="rId20"/>
    <sheet name="R2 Derivation" sheetId="16" r:id="rId21"/>
    <sheet name="Assumption_Steps in Reg" sheetId="19" r:id="rId22"/>
    <sheet name="Dummy Variable" sheetId="47" r:id="rId23"/>
    <sheet name="S7" sheetId="20" r:id="rId24"/>
    <sheet name="Assignments" sheetId="22" r:id="rId25"/>
    <sheet name="S8 - Logistics Regression" sheetId="23" r:id="rId26"/>
    <sheet name="Confusion - For Classificatn" sheetId="15" r:id="rId27"/>
    <sheet name="Sheet2" sheetId="50" r:id="rId28"/>
    <sheet name="Machine Learning" sheetId="21" r:id="rId29"/>
    <sheet name="ML Vs SM" sheetId="54" r:id="rId30"/>
    <sheet name="Regularization" sheetId="52" r:id="rId31"/>
    <sheet name="Naivye Bayes" sheetId="49" r:id="rId32"/>
    <sheet name="S8- Decision Tree" sheetId="24" r:id="rId33"/>
    <sheet name="DT contd..." sheetId="25" r:id="rId34"/>
    <sheet name="RandomForest" sheetId="26" r:id="rId35"/>
    <sheet name="S9" sheetId="27" r:id="rId36"/>
    <sheet name="Clustering IDea" sheetId="42" r:id="rId37"/>
    <sheet name="S10" sheetId="28" r:id="rId38"/>
    <sheet name="CLustering2" sheetId="48" r:id="rId39"/>
    <sheet name="Profiling" sheetId="29" r:id="rId40"/>
    <sheet name="KNN" sheetId="30" r:id="rId41"/>
    <sheet name="SVM" sheetId="31" r:id="rId42"/>
    <sheet name="ANN" sheetId="32" r:id="rId43"/>
    <sheet name="S11  - Text Analytics" sheetId="33" r:id="rId44"/>
    <sheet name="MBA _Recommendation" sheetId="43" r:id="rId45"/>
    <sheet name="Recommedation" sheetId="46" r:id="rId46"/>
    <sheet name="Data Sources" sheetId="53" r:id="rId47"/>
  </sheets>
  <definedNames>
    <definedName name="_xlnm._FilterDatabase" localSheetId="33" hidden="1">'DT contd...'!$C$41:$H$55</definedName>
    <definedName name="_xlnm._FilterDatabase" localSheetId="32" hidden="1">'S8- Decision Tree'!$C$71:$H$85</definedName>
  </definedNames>
  <calcPr calcId="144525"/>
</workbook>
</file>

<file path=xl/sharedStrings.xml><?xml version="1.0" encoding="utf-8"?>
<sst xmlns="http://schemas.openxmlformats.org/spreadsheetml/2006/main" count="3097" uniqueCount="2353">
  <si>
    <t>Data Sceince with Python</t>
  </si>
  <si>
    <t>Agenda for today's Session</t>
  </si>
  <si>
    <t>What is Data Science</t>
  </si>
  <si>
    <t>What is Analytics</t>
  </si>
  <si>
    <t>What is Python</t>
  </si>
  <si>
    <t xml:space="preserve">Why Python </t>
  </si>
  <si>
    <t>How Python</t>
  </si>
  <si>
    <t>Data Science With Python</t>
  </si>
  <si>
    <t>Addidas</t>
  </si>
  <si>
    <t>Data Sceince</t>
  </si>
  <si>
    <t>Python</t>
  </si>
  <si>
    <t>is Just Another Platform to Implement the DS Algorithms and Concpets</t>
  </si>
  <si>
    <t>Marathon 42 Km</t>
  </si>
  <si>
    <t xml:space="preserve">Nike </t>
  </si>
  <si>
    <t>Reebok</t>
  </si>
  <si>
    <t>Core Fundamentals of Statistical Analysis</t>
  </si>
  <si>
    <t>R</t>
  </si>
  <si>
    <t>Predcitive Modeling</t>
  </si>
  <si>
    <t>SAS</t>
  </si>
  <si>
    <t>What is Data Science ?</t>
  </si>
  <si>
    <t>DATA Sceince in itself Very Subjective</t>
  </si>
  <si>
    <t>get information from data using algorithms</t>
  </si>
  <si>
    <t>analitical view of data</t>
  </si>
  <si>
    <t>Getting information from the data by slicing dicing data according to your need</t>
  </si>
  <si>
    <t>working with the data and predicting future certainties of the company?</t>
  </si>
  <si>
    <t>interpreting data in  a certain way using algos.</t>
  </si>
  <si>
    <t>From the data we should infer results</t>
  </si>
  <si>
    <t>Analyzing the data and interpreting/respresenting as per our needs using the language.</t>
  </si>
  <si>
    <t>Science Of Dealing with the DATA …</t>
  </si>
  <si>
    <t>Data Sceince is an Umbrella where you can consider everything related to what you are doing with the DATA</t>
  </si>
  <si>
    <t>Capturing the data</t>
  </si>
  <si>
    <t>storing</t>
  </si>
  <si>
    <t>mining</t>
  </si>
  <si>
    <t>manipulating</t>
  </si>
  <si>
    <t>wrangling</t>
  </si>
  <si>
    <t>munging</t>
  </si>
  <si>
    <t>processing</t>
  </si>
  <si>
    <t>cleaning</t>
  </si>
  <si>
    <t>interpreting</t>
  </si>
  <si>
    <t>visualing</t>
  </si>
  <si>
    <t>reporting</t>
  </si>
  <si>
    <t>Decision Making</t>
  </si>
  <si>
    <t xml:space="preserve">Simple MIS ( Descriptive Analysis) </t>
  </si>
  <si>
    <t>ML/ AI/ PM/ Iot</t>
  </si>
  <si>
    <t>Reporting</t>
  </si>
  <si>
    <t>What is Analytics ?</t>
  </si>
  <si>
    <t>Making inferences from the data</t>
  </si>
  <si>
    <t>which are eventually used for Decision Making</t>
  </si>
  <si>
    <t>Why to do DS or Analytics using DATA ?</t>
  </si>
  <si>
    <t>In order to get the Competitive Edge</t>
  </si>
  <si>
    <t>Profit = Revenue - Expenses</t>
  </si>
  <si>
    <t>What are the types of Analytics ?</t>
  </si>
  <si>
    <t>1-</t>
  </si>
  <si>
    <t>Descrptive Analytics</t>
  </si>
  <si>
    <t>summary of historical data</t>
  </si>
  <si>
    <t>Describing the data is Descrptive Analytics</t>
  </si>
  <si>
    <t>description about has happened</t>
  </si>
  <si>
    <t>simply needs to basic class 6th standard Mathematics</t>
  </si>
  <si>
    <t>Max Min Average Mean Medain Mode STD Var….</t>
  </si>
  <si>
    <t>Avg, Salary of the employees in your organization</t>
  </si>
  <si>
    <t>Salary</t>
  </si>
  <si>
    <t>Balance Sheet</t>
  </si>
  <si>
    <t>Q0Q, YOY, QoPrevQ.</t>
  </si>
  <si>
    <t>YoPY</t>
  </si>
  <si>
    <t>Sales in the reporting. Excel Dashbaords</t>
  </si>
  <si>
    <t>MIS - Reporting &gt;&gt;&gt; Descrptive Analysis</t>
  </si>
  <si>
    <t>MS Excel</t>
  </si>
  <si>
    <t>Tableuau</t>
  </si>
  <si>
    <t>Bi Power</t>
  </si>
  <si>
    <t>2-</t>
  </si>
  <si>
    <t>Predictive Analytics</t>
  </si>
  <si>
    <t>Based on the existing Data… you are predciting the future</t>
  </si>
  <si>
    <r>
      <rPr>
        <sz val="11"/>
        <color theme="1"/>
        <rFont val="Calibri"/>
        <charset val="134"/>
        <scheme val="minor"/>
      </rPr>
      <t xml:space="preserve">Using the data, predicting What </t>
    </r>
    <r>
      <rPr>
        <b/>
        <sz val="11"/>
        <color theme="1"/>
        <rFont val="Calibri"/>
        <charset val="134"/>
        <scheme val="minor"/>
      </rPr>
      <t>Might/ could</t>
    </r>
    <r>
      <rPr>
        <sz val="11"/>
        <color theme="1"/>
        <rFont val="Calibri"/>
        <charset val="134"/>
        <scheme val="minor"/>
      </rPr>
      <t xml:space="preserve"> happen in Future</t>
    </r>
  </si>
  <si>
    <t>what might likely happen</t>
  </si>
  <si>
    <t>Inferential Statistics</t>
  </si>
  <si>
    <t>Hypothesis Testing</t>
  </si>
  <si>
    <t>Estimation</t>
  </si>
  <si>
    <t>Predictive Modeling</t>
  </si>
  <si>
    <t>Data Sceince ?</t>
  </si>
  <si>
    <t>Mark Twain - Liers, Dammned Leirs and Statisticians.</t>
  </si>
  <si>
    <t>PM</t>
  </si>
  <si>
    <t>Predictive Modeling - Rule Based Algorithm</t>
  </si>
  <si>
    <t>Predictive - Wihtout  Rules - ( Findings the hidden Patterns/ Relationship Variables)</t>
  </si>
  <si>
    <t>ML</t>
  </si>
  <si>
    <t>Automating the Predictive Mining/ Modeling</t>
  </si>
  <si>
    <t>PM - Rules</t>
  </si>
  <si>
    <t>Aggregating Multile PMs ( Could be ;) )</t>
  </si>
  <si>
    <t>DL</t>
  </si>
  <si>
    <t>Aggregating Multile MLs ( Could be ;))</t>
  </si>
  <si>
    <t>Multile Layers/ Tiers…</t>
  </si>
  <si>
    <t>why - To get More Accuracy Compared with ML</t>
  </si>
  <si>
    <t>AI</t>
  </si>
  <si>
    <r>
      <rPr>
        <sz val="11"/>
        <color theme="1"/>
        <rFont val="Calibri"/>
        <charset val="134"/>
        <scheme val="minor"/>
      </rPr>
      <t xml:space="preserve">DS( PM + ML + DL) + </t>
    </r>
    <r>
      <rPr>
        <b/>
        <sz val="11"/>
        <color theme="1"/>
        <rFont val="Calibri"/>
        <charset val="134"/>
        <scheme val="minor"/>
      </rPr>
      <t>Software Engineering + Computer Science ( Harware )</t>
    </r>
  </si>
  <si>
    <t>Google BABA Copy paste - Python R SAS</t>
  </si>
  <si>
    <t>Model for recongnising the Defaulters and Non Defaulter for the Credit Card / Bank Loan ?</t>
  </si>
  <si>
    <t xml:space="preserve">Model </t>
  </si>
  <si>
    <t>Default</t>
  </si>
  <si>
    <t>ignore</t>
  </si>
  <si>
    <t>Not Default</t>
  </si>
  <si>
    <t xml:space="preserve">accpet </t>
  </si>
  <si>
    <t>DSLR - Memory Card</t>
  </si>
  <si>
    <t>You tube channels</t>
  </si>
  <si>
    <t>STAND</t>
  </si>
  <si>
    <t xml:space="preserve">Sports - </t>
  </si>
  <si>
    <t>Political</t>
  </si>
  <si>
    <t>R and Python</t>
  </si>
  <si>
    <t>SAS Vs R Vs Python</t>
  </si>
  <si>
    <t>Open Source + Freee Of Cost</t>
  </si>
  <si>
    <t>Most Costly</t>
  </si>
  <si>
    <t>OOPLanguage</t>
  </si>
  <si>
    <t>Easiest Most</t>
  </si>
  <si>
    <t>System Based Resources - RAM</t>
  </si>
  <si>
    <t>Propreitroy</t>
  </si>
  <si>
    <t>1- Huge volume of the data can be procsed</t>
  </si>
  <si>
    <t xml:space="preserve">700 MB - </t>
  </si>
  <si>
    <t>40 GB</t>
  </si>
  <si>
    <t xml:space="preserve">SAS </t>
  </si>
  <si>
    <t>R/ Python</t>
  </si>
  <si>
    <t>R or Python</t>
  </si>
  <si>
    <t>Picking up rapidly</t>
  </si>
  <si>
    <t>Anaconda</t>
  </si>
  <si>
    <t>and Over shadowing R</t>
  </si>
  <si>
    <t>Jupyter</t>
  </si>
  <si>
    <t>Python - operators/  Labda</t>
  </si>
  <si>
    <t>also we can do any programming in python not just data science..but with R and SAS its only  used for DS. is that correct?</t>
  </si>
  <si>
    <t>https://blog.revolutionanalytics.com/2018/06/python-or-r.html</t>
  </si>
  <si>
    <t>What Is DS ?</t>
  </si>
  <si>
    <t>Why DS ?</t>
  </si>
  <si>
    <t>Types of Analytics</t>
  </si>
  <si>
    <t>Descriptive</t>
  </si>
  <si>
    <t>Predictive</t>
  </si>
  <si>
    <t>R Vs Python</t>
  </si>
  <si>
    <t xml:space="preserve"> Python as A Tool </t>
  </si>
  <si>
    <t>Why Python</t>
  </si>
  <si>
    <t>Jupyter Notebook</t>
  </si>
  <si>
    <t>Anaconds</t>
  </si>
  <si>
    <t>Dealing with the DATa using Python</t>
  </si>
  <si>
    <t>Import/ Process/ Wrangel/ Manipulate .. In the Python</t>
  </si>
  <si>
    <t>Descriptve Analytics</t>
  </si>
  <si>
    <t>CVs/ Jobs..</t>
  </si>
  <si>
    <t>Statistcal DS to be in Python</t>
  </si>
  <si>
    <t>DS - 80 % data handling</t>
  </si>
  <si>
    <t>Truths and Myths about DS</t>
  </si>
  <si>
    <t>1- you need big data / large volume of the data in order to get insights from the data</t>
  </si>
  <si>
    <t>smaller data could also be used for the insights to be taken</t>
  </si>
  <si>
    <t>2- you should be having sound programing background</t>
  </si>
  <si>
    <t>SQL basics + Excel knowledge is good to go with</t>
  </si>
  <si>
    <t>3- Majority of the time goes in Model building</t>
  </si>
  <si>
    <t>60 - 80% of your time will go in cleaning/ preparing. Transformation</t>
  </si>
  <si>
    <t>4- you should comminucate the results with the stakeholder at the end of process</t>
  </si>
  <si>
    <t xml:space="preserve">you should always keep on communicating/ interacting/ updating the stakeholder </t>
  </si>
  <si>
    <t>with each step you are doing to take and give the inputs</t>
  </si>
  <si>
    <t>Who is a Data Scientist</t>
  </si>
  <si>
    <r>
      <rPr>
        <sz val="11"/>
        <color theme="1"/>
        <rFont val="Calibri"/>
        <charset val="134"/>
        <scheme val="minor"/>
      </rPr>
      <t xml:space="preserve">Mathematician + Statistician + Analyst + Programmer + Storyteller + </t>
    </r>
    <r>
      <rPr>
        <b/>
        <sz val="11"/>
        <color rgb="FFFF0000"/>
        <rFont val="Calibri"/>
        <charset val="134"/>
        <scheme val="minor"/>
      </rPr>
      <t>Domain understanding</t>
    </r>
  </si>
  <si>
    <t>Recap</t>
  </si>
  <si>
    <t>What is DS ?</t>
  </si>
  <si>
    <t>Types of Analytics ?</t>
  </si>
  <si>
    <t xml:space="preserve">Descriptive </t>
  </si>
  <si>
    <t>Predictive A</t>
  </si>
  <si>
    <t>Prescriptive</t>
  </si>
  <si>
    <t>PM ML DL AI</t>
  </si>
  <si>
    <t>Agenda for Todays Class:</t>
  </si>
  <si>
    <t>What is Python ?</t>
  </si>
  <si>
    <t>Python is a</t>
  </si>
  <si>
    <t>Code resuability + style of writing a code is more easy and applicable on real world scenrrio</t>
  </si>
  <si>
    <t xml:space="preserve">O O </t>
  </si>
  <si>
    <t>Class and Object</t>
  </si>
  <si>
    <t>Encapsulation</t>
  </si>
  <si>
    <t>Inheritence</t>
  </si>
  <si>
    <t xml:space="preserve"> polymorphism</t>
  </si>
  <si>
    <t xml:space="preserve">Class - Blue print  OR Template </t>
  </si>
  <si>
    <t>Car</t>
  </si>
  <si>
    <t>Object - is an instance of that class</t>
  </si>
  <si>
    <t>Honda City</t>
  </si>
  <si>
    <t>Baleno</t>
  </si>
  <si>
    <t>Jaguar</t>
  </si>
  <si>
    <t>General Purpose</t>
  </si>
  <si>
    <t>High level</t>
  </si>
  <si>
    <t>Interpreted ( Not Compiled )</t>
  </si>
  <si>
    <t xml:space="preserve">Scripting </t>
  </si>
  <si>
    <t>to reduce the manual Tasks</t>
  </si>
  <si>
    <t>Automating</t>
  </si>
  <si>
    <t>We can integrate the codes written in python with other platfrom</t>
  </si>
  <si>
    <t>or one component with another</t>
  </si>
  <si>
    <t>Dynamically Typed</t>
  </si>
  <si>
    <t>You need not to pre define the types of the variables</t>
  </si>
  <si>
    <t>Programinig Language</t>
  </si>
  <si>
    <t>Open Source</t>
  </si>
  <si>
    <t>any one can use and any one can contribute</t>
  </si>
  <si>
    <t xml:space="preserve">easy to understand </t>
  </si>
  <si>
    <t>Free of cost</t>
  </si>
  <si>
    <t>15 LPA ….</t>
  </si>
  <si>
    <t>how to start working on Python</t>
  </si>
  <si>
    <t>To start working on Python ?</t>
  </si>
  <si>
    <t>First thing First : in Python, you have the collection of Lots of libraries( Pre created/loaded packages )</t>
  </si>
  <si>
    <t>1- Base Python</t>
  </si>
  <si>
    <t>2.X or 3.X Version</t>
  </si>
  <si>
    <t xml:space="preserve">2- Collection of Packages + Libraries </t>
  </si>
  <si>
    <t>collection of Similar related Modules (.py)</t>
  </si>
  <si>
    <t>DS</t>
  </si>
  <si>
    <t>Import</t>
  </si>
  <si>
    <t>Manipulate the data</t>
  </si>
  <si>
    <t>Sort</t>
  </si>
  <si>
    <t>Summarisation</t>
  </si>
  <si>
    <t>Filtering…..</t>
  </si>
  <si>
    <t>Graphs</t>
  </si>
  <si>
    <t>3- GUI interactive front end - IDE ( eclipse in Java)</t>
  </si>
  <si>
    <t>Base Python  - 2.7 Ver … 3.7 ..</t>
  </si>
  <si>
    <t>Lot of Packages are to be used to work with Python</t>
  </si>
  <si>
    <t>Pandas</t>
  </si>
  <si>
    <t>thousands of packages to in Python</t>
  </si>
  <si>
    <t>Numbpy</t>
  </si>
  <si>
    <t>out of that you can think oif atleast having few 100 of packages so that you can get 95% of overall</t>
  </si>
  <si>
    <t>Scikit ….</t>
  </si>
  <si>
    <t xml:space="preserve">3- </t>
  </si>
  <si>
    <t>Better GUI - Graphical user Interface</t>
  </si>
  <si>
    <t>Spyder</t>
  </si>
  <si>
    <t xml:space="preserve">R Studio </t>
  </si>
  <si>
    <t>Eclipse</t>
  </si>
  <si>
    <t>Java</t>
  </si>
  <si>
    <t>Pycharm…</t>
  </si>
  <si>
    <t>IDE - Integrated Development Environment</t>
  </si>
  <si>
    <t>Install a Suit - ANACONDA</t>
  </si>
  <si>
    <t>Base Python - 2.7 / 3.7</t>
  </si>
  <si>
    <t>Pool of IDEs</t>
  </si>
  <si>
    <t>100s of Packages</t>
  </si>
  <si>
    <t>Jupyter notebook</t>
  </si>
  <si>
    <t>IDEs - Word file</t>
  </si>
  <si>
    <t>What is Anaconda</t>
  </si>
  <si>
    <r>
      <rPr>
        <sz val="11"/>
        <color theme="1"/>
        <rFont val="Calibri"/>
        <charset val="134"/>
        <scheme val="minor"/>
      </rPr>
      <t xml:space="preserve">it’s a Suit or Package Distribution only for </t>
    </r>
    <r>
      <rPr>
        <b/>
        <sz val="11"/>
        <color rgb="FFFF0000"/>
        <rFont val="Calibri"/>
        <charset val="134"/>
        <scheme val="minor"/>
      </rPr>
      <t>DS</t>
    </r>
  </si>
  <si>
    <t>which contains and installs all the below  things  in a single GO</t>
  </si>
  <si>
    <t>2- IDEs</t>
  </si>
  <si>
    <t>3- Various Libraries</t>
  </si>
  <si>
    <t>Python is an Object Oreinted Programing Language ?</t>
  </si>
  <si>
    <t>Object</t>
  </si>
  <si>
    <t>Instance of a class</t>
  </si>
  <si>
    <t>Attributes</t>
  </si>
  <si>
    <t>Functions</t>
  </si>
  <si>
    <t>Objects are used to store the data</t>
  </si>
  <si>
    <t>1- what type of data is stored</t>
  </si>
  <si>
    <t>Data Types in Python</t>
  </si>
  <si>
    <t>2- How that data is stored</t>
  </si>
  <si>
    <t>Data Structre in Python</t>
  </si>
  <si>
    <t>Interface of coding -</t>
  </si>
  <si>
    <t>Markdown</t>
  </si>
  <si>
    <t xml:space="preserve">Markdown </t>
  </si>
  <si>
    <t>Esc + M</t>
  </si>
  <si>
    <t>Code</t>
  </si>
  <si>
    <t>actuall Coding</t>
  </si>
  <si>
    <t>NR RAW</t>
  </si>
  <si>
    <t>Raw code ( Not commeting) not active as of now</t>
  </si>
  <si>
    <t>Esc + R</t>
  </si>
  <si>
    <t>Running a code</t>
  </si>
  <si>
    <t>CTRL + ENTER</t>
  </si>
  <si>
    <t>only executed</t>
  </si>
  <si>
    <t xml:space="preserve">SHIFT + ENT </t>
  </si>
  <si>
    <t>Execute  + New cell below</t>
  </si>
  <si>
    <t>Python Data Types</t>
  </si>
  <si>
    <t># OF DAYS STARTING FROM 1 Jan 1900</t>
  </si>
  <si>
    <t>Data Types</t>
  </si>
  <si>
    <t>Base Python</t>
  </si>
  <si>
    <t>Numbers</t>
  </si>
  <si>
    <t>Py 2.x</t>
  </si>
  <si>
    <t>Py 3.x</t>
  </si>
  <si>
    <t>Numbers without Decimals</t>
  </si>
  <si>
    <t>Int</t>
  </si>
  <si>
    <t>int</t>
  </si>
  <si>
    <t>int64</t>
  </si>
  <si>
    <t>Big numbers without Decimals</t>
  </si>
  <si>
    <t>long</t>
  </si>
  <si>
    <t>any number with Decimals</t>
  </si>
  <si>
    <t>Float</t>
  </si>
  <si>
    <t>Float64</t>
  </si>
  <si>
    <t>number with real and imaginary Part</t>
  </si>
  <si>
    <t>Complex</t>
  </si>
  <si>
    <t>-- NA--</t>
  </si>
  <si>
    <t>Internally as numbers</t>
  </si>
  <si>
    <t>Bool</t>
  </si>
  <si>
    <t>Logicall/ Boolean Values</t>
  </si>
  <si>
    <t>Date and time</t>
  </si>
  <si>
    <t>__</t>
  </si>
  <si>
    <t>Datetime64</t>
  </si>
  <si>
    <t>( date has to be a number at its backend)</t>
  </si>
  <si>
    <t>Excel</t>
  </si>
  <si>
    <t>number of days starting from 1 Jan 1900</t>
  </si>
  <si>
    <t>number of days starting from 1 Jan 1960</t>
  </si>
  <si>
    <t>number of days starting from 1 Jan 1970</t>
  </si>
  <si>
    <t>Text(String) values</t>
  </si>
  <si>
    <t>str</t>
  </si>
  <si>
    <t># Data Structures of Base Python</t>
  </si>
  <si>
    <t># Data Structures of Pandas</t>
  </si>
  <si>
    <t xml:space="preserve">One 1 dimensional, heterogenous DS </t>
  </si>
  <si>
    <t>1- Series</t>
  </si>
  <si>
    <t>[ one Column]</t>
  </si>
  <si>
    <t>One dimensinal Homogenous Object</t>
  </si>
  <si>
    <t>Name</t>
  </si>
  <si>
    <t>Age</t>
  </si>
  <si>
    <t>Pass/ Fail</t>
  </si>
  <si>
    <t>Address</t>
  </si>
  <si>
    <t>1- tuple - basic</t>
  </si>
  <si>
    <t>2 -Dataframe</t>
  </si>
  <si>
    <t>[ one Table]</t>
  </si>
  <si>
    <t>2 dim Heterogenous object</t>
  </si>
  <si>
    <t>c</t>
  </si>
  <si>
    <t>n</t>
  </si>
  <si>
    <t>b</t>
  </si>
  <si>
    <t>2- list *****</t>
  </si>
  <si>
    <t>3- set *</t>
  </si>
  <si>
    <t>4. dictionary ***</t>
  </si>
  <si>
    <t># Data Structures of Numpy</t>
  </si>
  <si>
    <t>1- Array</t>
  </si>
  <si>
    <t>2 - Ndarray</t>
  </si>
  <si>
    <t>2 dim Homogenous object</t>
  </si>
  <si>
    <t>In DS, we have to deal with lot of steps or processing in order to</t>
  </si>
  <si>
    <t>Import the data</t>
  </si>
  <si>
    <t>1000s</t>
  </si>
  <si>
    <t xml:space="preserve">Manipulate the </t>
  </si>
  <si>
    <t>export</t>
  </si>
  <si>
    <t>report</t>
  </si>
  <si>
    <t>Charting/ plotting</t>
  </si>
  <si>
    <t>What is Module - but a simple .py file</t>
  </si>
  <si>
    <t>Set collection of Functions and attribution</t>
  </si>
  <si>
    <t>when you will put M1 + M2 … ( similar related modules) in a folder</t>
  </si>
  <si>
    <t>then that folder is called Package</t>
  </si>
  <si>
    <t>Python is OO P Language</t>
  </si>
  <si>
    <t>Objects in PL are used to Store the data/ Values</t>
  </si>
  <si>
    <t>1- what type of values are stored</t>
  </si>
  <si>
    <t>Data types</t>
  </si>
  <si>
    <t>2- how those values are stored</t>
  </si>
  <si>
    <t>Data Structures</t>
  </si>
  <si>
    <t>Basic Data handling techniques</t>
  </si>
  <si>
    <t>Numpy</t>
  </si>
  <si>
    <t>CSv</t>
  </si>
  <si>
    <t>HTML</t>
  </si>
  <si>
    <t>XML</t>
  </si>
  <si>
    <t>Oracle</t>
  </si>
  <si>
    <t>SQL</t>
  </si>
  <si>
    <t>MSACESS</t>
  </si>
  <si>
    <t>Making freindship with the data</t>
  </si>
  <si>
    <t>EDA - Exploratory Data Analysis</t>
  </si>
  <si>
    <t>Missing Values</t>
  </si>
  <si>
    <t>Duplicates</t>
  </si>
  <si>
    <t>Outliers</t>
  </si>
  <si>
    <t xml:space="preserve">Data types of </t>
  </si>
  <si>
    <t>Cleaning the data</t>
  </si>
  <si>
    <t>50- 80% time goes into this</t>
  </si>
  <si>
    <t>Manipulating the data</t>
  </si>
  <si>
    <t>modeling building/ Reporting/ Charting</t>
  </si>
  <si>
    <t>10 Hours Weekly practise is what I recomment</t>
  </si>
  <si>
    <t>Crreating the derived variables</t>
  </si>
  <si>
    <t>Sorting</t>
  </si>
  <si>
    <t>Summarising</t>
  </si>
  <si>
    <t>Merging</t>
  </si>
  <si>
    <t>Creating the UDF</t>
  </si>
  <si>
    <t>Aggregating + Grouping</t>
  </si>
  <si>
    <t>Charting and Ploting</t>
  </si>
  <si>
    <t>Data Science</t>
  </si>
  <si>
    <t>Agenda For todays Session</t>
  </si>
  <si>
    <t>Basics of Python and the frequently used libraries</t>
  </si>
  <si>
    <t>Basic - How to rename the variable</t>
  </si>
  <si>
    <t>How to add the variables</t>
  </si>
  <si>
    <t xml:space="preserve">sort </t>
  </si>
  <si>
    <t xml:space="preserve">Filter </t>
  </si>
  <si>
    <t>…..</t>
  </si>
  <si>
    <t>Basic functions</t>
  </si>
  <si>
    <t>concept of indexing []</t>
  </si>
  <si>
    <t>.iLOC  and LOC</t>
  </si>
  <si>
    <t>default indexing starts from 0 to n-1</t>
  </si>
  <si>
    <t>Loc- user defined labels/ indexing</t>
  </si>
  <si>
    <t>ilocs = locs</t>
  </si>
  <si>
    <t>by default</t>
  </si>
  <si>
    <t>when ilocs in 2D dataframes</t>
  </si>
  <si>
    <t>when to use LOCS in 2d dataframes</t>
  </si>
  <si>
    <t>StudentI!</t>
  </si>
  <si>
    <t>a001</t>
  </si>
  <si>
    <t>Himanshi</t>
  </si>
  <si>
    <t>Honda</t>
  </si>
  <si>
    <t>Toyota</t>
  </si>
  <si>
    <t>a002</t>
  </si>
  <si>
    <t>Priyanka</t>
  </si>
  <si>
    <t>Hundai</t>
  </si>
  <si>
    <t>A002</t>
  </si>
  <si>
    <t>Audi</t>
  </si>
  <si>
    <t>What is Joining or Merging</t>
  </si>
  <si>
    <t xml:space="preserve">Adding one or More then one columns from one table </t>
  </si>
  <si>
    <t>to another table based on a common variables's Matched values</t>
  </si>
  <si>
    <t>Master ID</t>
  </si>
  <si>
    <t>ClientIDs</t>
  </si>
  <si>
    <t>Prasad</t>
  </si>
  <si>
    <t>Add1</t>
  </si>
  <si>
    <t>Pavan</t>
  </si>
  <si>
    <t>Add2</t>
  </si>
  <si>
    <t>Add3</t>
  </si>
  <si>
    <t>Shwetank</t>
  </si>
  <si>
    <t>Add4</t>
  </si>
  <si>
    <t>Shilpa</t>
  </si>
  <si>
    <t>himanshi</t>
  </si>
  <si>
    <t>Add5</t>
  </si>
  <si>
    <t>Add6</t>
  </si>
  <si>
    <t>Venkat</t>
  </si>
  <si>
    <t>Add7</t>
  </si>
  <si>
    <t>w3schools - SQL practise</t>
  </si>
  <si>
    <t>Data Combination</t>
  </si>
  <si>
    <t>Appending</t>
  </si>
  <si>
    <t>Adding the rows of one table right below the another table</t>
  </si>
  <si>
    <t>Horizontally</t>
  </si>
  <si>
    <t>Merging/ Joining</t>
  </si>
  <si>
    <t>Vertically</t>
  </si>
  <si>
    <t>Freq used packages in Python</t>
  </si>
  <si>
    <t xml:space="preserve">What is </t>
  </si>
  <si>
    <t xml:space="preserve">Numpy </t>
  </si>
  <si>
    <t>Why Numpy ?</t>
  </si>
  <si>
    <t>How Numpy ?</t>
  </si>
  <si>
    <t>What is Pandas</t>
  </si>
  <si>
    <t>Why Pandas</t>
  </si>
  <si>
    <t>How Pandas ?</t>
  </si>
  <si>
    <t>Basic Data handling Techniques [ Descriptive Analytics in Python ]</t>
  </si>
  <si>
    <t>How to filter the rows or Columns</t>
  </si>
  <si>
    <t>How to add the columns</t>
  </si>
  <si>
    <t>How to delete the columns</t>
  </si>
  <si>
    <t>Renaming</t>
  </si>
  <si>
    <t>Case Study - Finding the Total Returned value for Each Year and Each Segment</t>
  </si>
  <si>
    <t xml:space="preserve">Merging </t>
  </si>
  <si>
    <t>Data Combination:</t>
  </si>
  <si>
    <t>How you can add the tables ?</t>
  </si>
  <si>
    <t>Either you can add the tables Vertically</t>
  </si>
  <si>
    <t>Adding all the rows of one table right below the another Table</t>
  </si>
  <si>
    <t>Or</t>
  </si>
  <si>
    <t>Jan Data</t>
  </si>
  <si>
    <t>Feb Data</t>
  </si>
  <si>
    <t>Adrress</t>
  </si>
  <si>
    <t>EmailIDs</t>
  </si>
  <si>
    <t>Email IDs</t>
  </si>
  <si>
    <t>C1</t>
  </si>
  <si>
    <t>C6</t>
  </si>
  <si>
    <t>E1</t>
  </si>
  <si>
    <t>C2</t>
  </si>
  <si>
    <t>C7</t>
  </si>
  <si>
    <t>E2</t>
  </si>
  <si>
    <t>C3</t>
  </si>
  <si>
    <t>C8</t>
  </si>
  <si>
    <t>E3</t>
  </si>
  <si>
    <t>C4</t>
  </si>
  <si>
    <t>C9</t>
  </si>
  <si>
    <t>E4</t>
  </si>
  <si>
    <t>C5</t>
  </si>
  <si>
    <t>C10</t>
  </si>
  <si>
    <t>E5</t>
  </si>
  <si>
    <t>Union of SQL</t>
  </si>
  <si>
    <t>Appending/ Concatenation</t>
  </si>
  <si>
    <t>Joins in SQL</t>
  </si>
  <si>
    <t>Relationship with the data</t>
  </si>
  <si>
    <t>One to one relationship</t>
  </si>
  <si>
    <t>One to Many relationship</t>
  </si>
  <si>
    <t>Many to one relationship</t>
  </si>
  <si>
    <t>Many to Many Relationship</t>
  </si>
  <si>
    <t>Ria</t>
  </si>
  <si>
    <t>Left Table - A</t>
  </si>
  <si>
    <t>Right Table - B</t>
  </si>
  <si>
    <t>Selvi</t>
  </si>
  <si>
    <t>Student Ids</t>
  </si>
  <si>
    <t>N1</t>
  </si>
  <si>
    <t>Yasmin</t>
  </si>
  <si>
    <t>N2</t>
  </si>
  <si>
    <t>N22</t>
  </si>
  <si>
    <t>E22</t>
  </si>
  <si>
    <t>Tamil</t>
  </si>
  <si>
    <t>N3</t>
  </si>
  <si>
    <t>E222</t>
  </si>
  <si>
    <t>N4</t>
  </si>
  <si>
    <t>Binning and Encoding</t>
  </si>
  <si>
    <t>Why we need to have binning and encoding</t>
  </si>
  <si>
    <t>Numeric variable into Character Variable</t>
  </si>
  <si>
    <t>Binning - The process of Conerting the Continoius Variables' value into Categorical Values</t>
  </si>
  <si>
    <t xml:space="preserve">Example: </t>
  </si>
  <si>
    <t>Sales</t>
  </si>
  <si>
    <t>Income</t>
  </si>
  <si>
    <t>Expenses</t>
  </si>
  <si>
    <t>Teenager [ 0 - 19]</t>
  </si>
  <si>
    <t>Titanium Card [1.5L +]</t>
  </si>
  <si>
    <t>Above Average</t>
  </si>
  <si>
    <t>adult [ 20 - 40]</t>
  </si>
  <si>
    <t>Platinum [1L - 1.5L]</t>
  </si>
  <si>
    <t>Normal</t>
  </si>
  <si>
    <t>Seniors [ 41 - 60]</t>
  </si>
  <si>
    <t>Gold [ 51k - 1L]</t>
  </si>
  <si>
    <t>Below Average</t>
  </si>
  <si>
    <t>Senior Cit [ 60+]</t>
  </si>
  <si>
    <t>Silver [ 0- 50k]</t>
  </si>
  <si>
    <t>Encoding</t>
  </si>
  <si>
    <t>Character variable's Value into Numeric Values</t>
  </si>
  <si>
    <t>Location</t>
  </si>
  <si>
    <t>Loc_Delhi</t>
  </si>
  <si>
    <t>Loc_Mumbai</t>
  </si>
  <si>
    <t>Loc_Chennai</t>
  </si>
  <si>
    <t>Loc_Kolkata</t>
  </si>
  <si>
    <t>Delhi</t>
  </si>
  <si>
    <t>Mumbai</t>
  </si>
  <si>
    <t>Chennai</t>
  </si>
  <si>
    <t>Kolkata</t>
  </si>
  <si>
    <t>Grouping the data</t>
  </si>
  <si>
    <t>Aggregation</t>
  </si>
  <si>
    <t>Total Sum Count Min Max STD Variance</t>
  </si>
  <si>
    <t>Summarization</t>
  </si>
  <si>
    <t>Rolling up the data</t>
  </si>
  <si>
    <t>ID level details</t>
  </si>
  <si>
    <t>Student</t>
  </si>
  <si>
    <t>Car Model</t>
  </si>
  <si>
    <t>Price</t>
  </si>
  <si>
    <t>Kavitha</t>
  </si>
  <si>
    <t>Skoda</t>
  </si>
  <si>
    <t>BMW</t>
  </si>
  <si>
    <t>Extreme Values</t>
  </si>
  <si>
    <t>Ways to deal with the Outliers</t>
  </si>
  <si>
    <t>Mean + - 2.5 STD</t>
  </si>
  <si>
    <t>2.75 STD</t>
  </si>
  <si>
    <t>3 STD</t>
  </si>
  <si>
    <t>&lt; p1</t>
  </si>
  <si>
    <t>&gt; P99</t>
  </si>
  <si>
    <t>Q1- 1.5 * IQR</t>
  </si>
  <si>
    <t xml:space="preserve">Q3 + 1.5 * IQR </t>
  </si>
  <si>
    <t>IQR = Q3 - Q1</t>
  </si>
  <si>
    <t>MAP</t>
  </si>
  <si>
    <t>whenver you want to apply some functionality on each element/ row of  one list| tupple | series | Column</t>
  </si>
  <si>
    <t>MAPAPPLY</t>
  </si>
  <si>
    <t>APPLY</t>
  </si>
  <si>
    <r>
      <rPr>
        <sz val="11.25"/>
        <color rgb="FF242729"/>
        <rFont val="Arial"/>
        <charset val="134"/>
      </rPr>
      <t> </t>
    </r>
    <r>
      <rPr>
        <sz val="11.25"/>
        <color rgb="FF242729"/>
        <rFont val="Arial"/>
        <charset val="134"/>
      </rPr>
      <t>operates on entire rows or columns at a time.</t>
    </r>
  </si>
  <si>
    <t>W1</t>
  </si>
  <si>
    <t>W2</t>
  </si>
  <si>
    <t>W3</t>
  </si>
  <si>
    <t>UDF Miles &gt; KM</t>
  </si>
  <si>
    <t>Rita</t>
  </si>
  <si>
    <t>delhi</t>
  </si>
  <si>
    <t>Sita</t>
  </si>
  <si>
    <t>DElhi</t>
  </si>
  <si>
    <t>KM</t>
  </si>
  <si>
    <t>geeta</t>
  </si>
  <si>
    <t>Geeta</t>
  </si>
  <si>
    <t>MUMBAI</t>
  </si>
  <si>
    <t>GEETA</t>
  </si>
  <si>
    <t>CHENNAI</t>
  </si>
  <si>
    <t>SITA</t>
  </si>
  <si>
    <t>chennai</t>
  </si>
  <si>
    <t>Task - To convert the name into Upper Case</t>
  </si>
  <si>
    <t>singular</t>
  </si>
  <si>
    <t>Task - To convert the name and location into Upper Case</t>
  </si>
  <si>
    <t>Mapapply</t>
  </si>
  <si>
    <t>Plural</t>
  </si>
  <si>
    <t xml:space="preserve">Task - Whenver you want to perfrom any operation on overall columns </t>
  </si>
  <si>
    <t>Apply</t>
  </si>
  <si>
    <t>But It can take a role of MAP as well if you are passing one column</t>
  </si>
  <si>
    <t>Back bone of Inferential Statistics</t>
  </si>
  <si>
    <t>and hence for predictive Modeling</t>
  </si>
  <si>
    <t>Mean</t>
  </si>
  <si>
    <t>Median</t>
  </si>
  <si>
    <t>Mode</t>
  </si>
  <si>
    <t>STD</t>
  </si>
  <si>
    <t>VAR</t>
  </si>
  <si>
    <t>Normal Distribution</t>
  </si>
  <si>
    <t>Percentile</t>
  </si>
  <si>
    <t>Deciles</t>
  </si>
  <si>
    <t>Quartiles</t>
  </si>
  <si>
    <t>Using Sample Super Store dataset</t>
  </si>
  <si>
    <t>Grouping and Aggregation</t>
  </si>
  <si>
    <t>hint : Using   .groupby()</t>
  </si>
  <si>
    <t>Aggregate and find the total sales of Each Segment</t>
  </si>
  <si>
    <t>Aggregate[ group by ] and WRT  Each Country and each state, find the average Sales and Total Profit</t>
  </si>
  <si>
    <r>
      <rPr>
        <sz val="11"/>
        <color theme="1"/>
        <rFont val="Calibri"/>
        <charset val="134"/>
        <scheme val="minor"/>
      </rPr>
      <t xml:space="preserve">Binning - Grouping the Continous variables into certain </t>
    </r>
    <r>
      <rPr>
        <b/>
        <sz val="11"/>
        <color theme="1"/>
        <rFont val="Calibri"/>
        <charset val="134"/>
        <scheme val="minor"/>
      </rPr>
      <t>categories</t>
    </r>
  </si>
  <si>
    <t>hint : Using   np.where()</t>
  </si>
  <si>
    <t>Break the Sales of each state into - 'High'  'Normal' and 'Low'</t>
  </si>
  <si>
    <t>Also find the count of each category created</t>
  </si>
  <si>
    <t>hint : Using .isnull()</t>
  </si>
  <si>
    <t>Identify the missing values in the variables</t>
  </si>
  <si>
    <t>Create a DF, where you have only those rows which have missing observations</t>
  </si>
  <si>
    <r>
      <rPr>
        <sz val="11"/>
        <color theme="1"/>
        <rFont val="Calibri"/>
        <charset val="134"/>
        <scheme val="minor"/>
      </rPr>
      <t xml:space="preserve">Create a DF, where you have only those rows which have </t>
    </r>
    <r>
      <rPr>
        <b/>
        <sz val="11"/>
        <color theme="1"/>
        <rFont val="Calibri"/>
        <charset val="134"/>
        <scheme val="minor"/>
      </rPr>
      <t>non missing</t>
    </r>
    <r>
      <rPr>
        <sz val="11"/>
        <color theme="1"/>
        <rFont val="Calibri"/>
        <charset val="134"/>
        <scheme val="minor"/>
      </rPr>
      <t xml:space="preserve"> observations</t>
    </r>
  </si>
  <si>
    <t>Data Visualization</t>
  </si>
  <si>
    <t>BI/ DV= Tableuae | Power BI |  QlickView</t>
  </si>
  <si>
    <t xml:space="preserve">DV is not a technique | Its an art, creativity, innovation. </t>
  </si>
  <si>
    <t>What is Data Visualization ?</t>
  </si>
  <si>
    <t>" One Single Picture is worth of 1000 words"</t>
  </si>
  <si>
    <t>Visual Information</t>
  </si>
  <si>
    <t>the reprsntation of information in th form of chart</t>
  </si>
  <si>
    <t>It involves the creation and representation of infomration in grahpical manner and study of visual  information</t>
  </si>
  <si>
    <t>It is the reprenstation of Quantitative information in Graphical form</t>
  </si>
  <si>
    <t>It also includes : STORY TELLING</t>
  </si>
  <si>
    <t>tell history and data how data is spread over yearss</t>
  </si>
  <si>
    <t>Inputs</t>
  </si>
  <si>
    <t>recommendations</t>
  </si>
  <si>
    <t>keypoints/ keyhighlights | milestones</t>
  </si>
  <si>
    <t>to connect all the visuualization to get a narrative on the data</t>
  </si>
  <si>
    <t>What are the main aspects one should keep in ming while creating charts and graphs</t>
  </si>
  <si>
    <t>Properties of the data/ types</t>
  </si>
  <si>
    <t>To comminucate and understand the Visual information [ charts/ graphs/ plots]</t>
  </si>
  <si>
    <t>they should be easy. Should be simple [ less complex ]</t>
  </si>
  <si>
    <t>one should not over do the charts [ one dimensional or at MAX two dimensional charts should be created ]</t>
  </si>
  <si>
    <t>Areas to Focus upon while DV:</t>
  </si>
  <si>
    <t>1- Understand the data how it looks</t>
  </si>
  <si>
    <r>
      <rPr>
        <sz val="11"/>
        <color theme="1"/>
        <rFont val="Calibri"/>
        <charset val="134"/>
        <scheme val="minor"/>
      </rPr>
      <t xml:space="preserve">2- How that information is going to be used be the </t>
    </r>
    <r>
      <rPr>
        <b/>
        <sz val="11"/>
        <color rgb="FFFF0000"/>
        <rFont val="Calibri"/>
        <charset val="134"/>
        <scheme val="minor"/>
      </rPr>
      <t>stakeholder and end user</t>
    </r>
  </si>
  <si>
    <t>3- Prioritte the dimension [ areas of information ] relevant to the stakeholder.</t>
  </si>
  <si>
    <t>column…</t>
  </si>
  <si>
    <t>at this situation, that chart makes more sense'</t>
  </si>
  <si>
    <t>4- How your data representation can bettter help your Stakeholder in there decision making</t>
  </si>
  <si>
    <t>[ You must be clear with the story telling ]</t>
  </si>
  <si>
    <t>In Python/R, everything has to be done wth the function.</t>
  </si>
  <si>
    <t>Most Common Python Libraries for DV</t>
  </si>
  <si>
    <t>for the charts and graphs, you have to use a right funtion with the right set of Argument</t>
  </si>
  <si>
    <t>geoplotly</t>
  </si>
  <si>
    <t>`17200+</t>
  </si>
  <si>
    <t>matplotlib</t>
  </si>
  <si>
    <t>25 lacs functions</t>
  </si>
  <si>
    <t>ggplot</t>
  </si>
  <si>
    <t>Crores of Arguments</t>
  </si>
  <si>
    <t>plotly</t>
  </si>
  <si>
    <t>seaborn</t>
  </si>
  <si>
    <t>Implementation of charts conceptually:</t>
  </si>
  <si>
    <t>1. What type of charts you have come across in your routine activities?</t>
  </si>
  <si>
    <t>Satyam Bhatt</t>
  </si>
  <si>
    <t>2. Which chart vs What analysis</t>
  </si>
  <si>
    <t>3. Fundamentally in data Science, charts are created for</t>
  </si>
  <si>
    <t>a. relationships: scatter plot, bar/coloumn charts, line/area charts</t>
  </si>
  <si>
    <t>Statistically important for you to know to start moving forward</t>
  </si>
  <si>
    <t>b. composition: pie charts, histograms, bar/column charts</t>
  </si>
  <si>
    <t>c. distribution: box plots, histograms</t>
  </si>
  <si>
    <t>4. Continuous Vs Categorical (ordinal/nominal)</t>
  </si>
  <si>
    <t>5. Uni variate: box plots, histograms</t>
  </si>
  <si>
    <t>6. Bi variate: scatter plots (continuous Vs continuous), bar/coloumn/line/area/pie charts (categorical Vs continuous)</t>
  </si>
  <si>
    <t>7. MultiVariate : Corr() - Correlation Matrix.</t>
  </si>
  <si>
    <t>Bread and Butter of Predictive Modeling and Analytics</t>
  </si>
  <si>
    <t>Central Tendencies</t>
  </si>
  <si>
    <t>this gives an idea about the property of population saying where most of the values resides</t>
  </si>
  <si>
    <t xml:space="preserve">this will happend only when given data in asending order and decending order </t>
  </si>
  <si>
    <t>Debo</t>
  </si>
  <si>
    <t>Rasneet</t>
  </si>
  <si>
    <t>it is the easiest matrix to talk about and communicate</t>
  </si>
  <si>
    <t>more prone to the outliers</t>
  </si>
  <si>
    <t>any extreme value - outlier</t>
  </si>
  <si>
    <t>all details for statics</t>
  </si>
  <si>
    <t>median mean that middle value of the list</t>
  </si>
  <si>
    <t>1 STD - 69% of the data</t>
  </si>
  <si>
    <t>mode is most common value or repeated value</t>
  </si>
  <si>
    <t>2 STD  - ~ 94.5% of the overall data</t>
  </si>
  <si>
    <t>Variance</t>
  </si>
  <si>
    <t>Standard deviation</t>
  </si>
  <si>
    <t>3 STD - 99.7 % data</t>
  </si>
  <si>
    <t>Mean + - 2.5 / 2.75/ 3 * STD</t>
  </si>
  <si>
    <t>Percentle</t>
  </si>
  <si>
    <t>Min</t>
  </si>
  <si>
    <t>Quantile</t>
  </si>
  <si>
    <t>9 Mean</t>
  </si>
  <si>
    <t>Q1 - 1.5 * IQR</t>
  </si>
  <si>
    <t>Max</t>
  </si>
  <si>
    <t>Q3 + 1.5* IQR</t>
  </si>
  <si>
    <t xml:space="preserve">P1&lt; </t>
  </si>
  <si>
    <t xml:space="preserve"> &gt; P99</t>
  </si>
  <si>
    <t>why statistics is important</t>
  </si>
  <si>
    <t>Bike</t>
  </si>
  <si>
    <t>Metro</t>
  </si>
  <si>
    <t>why analysis is important</t>
  </si>
  <si>
    <t>D1</t>
  </si>
  <si>
    <t>D2</t>
  </si>
  <si>
    <t>D3</t>
  </si>
  <si>
    <t>Variancce</t>
  </si>
  <si>
    <t>Deviation of each from its Mean</t>
  </si>
  <si>
    <t>STD is the function of Variance</t>
  </si>
  <si>
    <t>underoot of Variance</t>
  </si>
  <si>
    <t>Midean</t>
  </si>
  <si>
    <t>IBM</t>
  </si>
  <si>
    <t xml:space="preserve">280 - 320 </t>
  </si>
  <si>
    <t>CNBC</t>
  </si>
  <si>
    <t>290 - 295</t>
  </si>
  <si>
    <t>AAJtak</t>
  </si>
  <si>
    <t>250 - 350</t>
  </si>
  <si>
    <t>Kal Tak</t>
  </si>
  <si>
    <t>0 - 542</t>
  </si>
  <si>
    <t>Estimations and Hypothesis Testing</t>
  </si>
  <si>
    <t>whenever you want to validate the 'Said statement or number' about the population</t>
  </si>
  <si>
    <t>50k</t>
  </si>
  <si>
    <t>Types of statistics</t>
  </si>
  <si>
    <t>Inferential</t>
  </si>
  <si>
    <t>Univariate</t>
  </si>
  <si>
    <t xml:space="preserve">Estimations </t>
  </si>
  <si>
    <t>Bi Variate</t>
  </si>
  <si>
    <t>Scatter Plot / Bar Plot</t>
  </si>
  <si>
    <t>Hypothesis</t>
  </si>
  <si>
    <t>Multivariate</t>
  </si>
  <si>
    <t>Mean + - 1 * STD</t>
  </si>
  <si>
    <t>Adv</t>
  </si>
  <si>
    <t xml:space="preserve">Dis- Adv </t>
  </si>
  <si>
    <t>Mean + - 2 * STD</t>
  </si>
  <si>
    <t>Median = Q2 = D5 = P50</t>
  </si>
  <si>
    <t>Mean + - 3 * STD</t>
  </si>
  <si>
    <t>Dividing the data into 100 Parts</t>
  </si>
  <si>
    <t>20: 80 rules</t>
  </si>
  <si>
    <t>Decile</t>
  </si>
  <si>
    <t>Divding the data into 10 Parts</t>
  </si>
  <si>
    <t xml:space="preserve">D is denoted as </t>
  </si>
  <si>
    <t>Q4</t>
  </si>
  <si>
    <t>Pareto CHART…</t>
  </si>
  <si>
    <t>Quartile</t>
  </si>
  <si>
    <t>dividing the data into 4 parts</t>
  </si>
  <si>
    <t xml:space="preserve">Q3 </t>
  </si>
  <si>
    <t>P1 | P99 = 2%</t>
  </si>
  <si>
    <t>Q3</t>
  </si>
  <si>
    <t>Q2 - Quartile</t>
  </si>
  <si>
    <t>Decile - D5</t>
  </si>
  <si>
    <t>Percentile - P50</t>
  </si>
  <si>
    <t>Standard Deviation</t>
  </si>
  <si>
    <t>outliers  : mean +- 2 STD | 2.5 STD | 2.75 STD | 3 STD</t>
  </si>
  <si>
    <t>Q1/ Q3 +- 1.5*IQR</t>
  </si>
  <si>
    <t>Distribution</t>
  </si>
  <si>
    <t>Bell Shaped Curve</t>
  </si>
  <si>
    <t>Q2</t>
  </si>
  <si>
    <t>Probability Distribution</t>
  </si>
  <si>
    <t>Q1</t>
  </si>
  <si>
    <t>Confidence Interval</t>
  </si>
  <si>
    <t>Central Limit Theorm</t>
  </si>
  <si>
    <t>Correlation Vs Covariance</t>
  </si>
  <si>
    <t>P value</t>
  </si>
  <si>
    <t>T test Z test Chi Square Anova</t>
  </si>
  <si>
    <t xml:space="preserve">Alpha </t>
  </si>
  <si>
    <t>Univariate Analysis</t>
  </si>
  <si>
    <t>Descriptive Statistics</t>
  </si>
  <si>
    <t>Bi Variate Analysis</t>
  </si>
  <si>
    <t>Multi Variate Analysis</t>
  </si>
  <si>
    <t xml:space="preserve">High </t>
  </si>
  <si>
    <t xml:space="preserve">V-hIGH </t>
  </si>
  <si>
    <t>D4</t>
  </si>
  <si>
    <t>HIGH</t>
  </si>
  <si>
    <t>D5</t>
  </si>
  <si>
    <t>Medium</t>
  </si>
  <si>
    <t>D6</t>
  </si>
  <si>
    <t>D7</t>
  </si>
  <si>
    <t>D8</t>
  </si>
  <si>
    <t>low</t>
  </si>
  <si>
    <t>D9</t>
  </si>
  <si>
    <t>D10</t>
  </si>
  <si>
    <t>Low</t>
  </si>
  <si>
    <t xml:space="preserve">V- low </t>
  </si>
  <si>
    <t>What is DS</t>
  </si>
  <si>
    <t>Myths and Truths</t>
  </si>
  <si>
    <t>Statistics</t>
  </si>
  <si>
    <t>Types of Statistics</t>
  </si>
  <si>
    <t>Infrerential Statistics</t>
  </si>
  <si>
    <t>What is Estimation</t>
  </si>
  <si>
    <t>Premise of claim which  we want to claim</t>
  </si>
  <si>
    <t>Estimation is a process/ exercise with the help of which you will be using sample to estimate the  population or to validate certain charactersticks</t>
  </si>
  <si>
    <t>So, inferential statistics/ Hypotheisis testing is the process of Validating a certain statement about the population</t>
  </si>
  <si>
    <t>Using Samples you are estimatng the population</t>
  </si>
  <si>
    <t>This is being done by certain tests…. And all those tests are to be used under the mechanism of Hypothesis Testing</t>
  </si>
  <si>
    <t>Z test</t>
  </si>
  <si>
    <t>T test</t>
  </si>
  <si>
    <t>One sample | Paired Sample | Independent Sample</t>
  </si>
  <si>
    <t>Chi square</t>
  </si>
  <si>
    <t>Anova</t>
  </si>
  <si>
    <t>Where to use Estimation</t>
  </si>
  <si>
    <t>Where to use Hypothesis Testing</t>
  </si>
  <si>
    <t>Like: the average IQ of this Batch is 95</t>
  </si>
  <si>
    <t>the average salary in your company is X</t>
  </si>
  <si>
    <t>the average household income of indian family is 5k Rs</t>
  </si>
  <si>
    <t xml:space="preserve">If I am taking a Sample -- Sample Mean could be 4.5 or 5.5 </t>
  </si>
  <si>
    <t xml:space="preserve">it’s a Test for estimating </t>
  </si>
  <si>
    <t>whether to approve or Disapprove a particular Statement</t>
  </si>
  <si>
    <t>the processs of collecting enough proof so that you have some surity to Reject or accpet the Given Anology</t>
  </si>
  <si>
    <t>EXAMPLE</t>
  </si>
  <si>
    <t>hypothesis Testing</t>
  </si>
  <si>
    <t>step by  step process to do the testing</t>
  </si>
  <si>
    <t>Ho = [Null Hypothesis]</t>
  </si>
  <si>
    <t>Generaly this gets of Equality</t>
  </si>
  <si>
    <t>Sample Represents the Population</t>
  </si>
  <si>
    <t>Sample Mean is equal to Popln Mean</t>
  </si>
  <si>
    <t xml:space="preserve">Mean of the Sample is Coming same to mean of the population </t>
  </si>
  <si>
    <t>S1 = P1</t>
  </si>
  <si>
    <t>S1 - P1 = 0 [Null]</t>
  </si>
  <si>
    <t>Hence I can say that the Sample is actually coming from the popln</t>
  </si>
  <si>
    <t>Ha # [ Alternate Hypothesis]</t>
  </si>
  <si>
    <t>Ho=</t>
  </si>
  <si>
    <t>1.5l</t>
  </si>
  <si>
    <t>Sm &lt;&gt; 5K</t>
  </si>
  <si>
    <t>If you are unable to accept the NULL Hypothesis</t>
  </si>
  <si>
    <t>Then you will go for Alternate Hypothesis</t>
  </si>
  <si>
    <t>P is the probility</t>
  </si>
  <si>
    <t>Alpha and P value</t>
  </si>
  <si>
    <t>that the sample picked is actually representing the population</t>
  </si>
  <si>
    <t>of what ???</t>
  </si>
  <si>
    <t>if P is low --- &gt; Null will GO</t>
  </si>
  <si>
    <t>Reject the Null hypothesis</t>
  </si>
  <si>
    <t xml:space="preserve"> that means, there is very very less probability that the sample is from the population</t>
  </si>
  <si>
    <t>if P is high --- &gt; NULL will FLY</t>
  </si>
  <si>
    <t>Not able to Reject the NULL Hypothesis</t>
  </si>
  <si>
    <t>if P is low &gt; NULL will GO; If P is high( higher then 0.05) then NULL will FLY ( accept the NULL HYOTHESIS)</t>
  </si>
  <si>
    <t>Hypothesis - NULL and Alternate</t>
  </si>
  <si>
    <t>There is very high probability that the sample mean = population mean</t>
  </si>
  <si>
    <t>You will be undergoing the estimating and will come to a conclusion ???</t>
  </si>
  <si>
    <t>either you will accept Ho or you will reject Ho(accepting the alternative hypothesis)</t>
  </si>
  <si>
    <t>Scope of error( types of Error)</t>
  </si>
  <si>
    <t>Alpha</t>
  </si>
  <si>
    <t>Type1 error ( False positive)</t>
  </si>
  <si>
    <t>you have rejected the NULL Hypothesis but actually it was suppposed to be accpeted</t>
  </si>
  <si>
    <t>Verdicting an Innocent Man, Guilty</t>
  </si>
  <si>
    <t>Type2 error ( False negative)</t>
  </si>
  <si>
    <t>you have accepted the NULL Hypothesis but actually it was suppposed to be rejected</t>
  </si>
  <si>
    <t>Verdicting a culprit as Innocent</t>
  </si>
  <si>
    <t>Which type of Error is more dangerous</t>
  </si>
  <si>
    <t>Types of Hypothesis Tests for Estimations</t>
  </si>
  <si>
    <t>Z Test</t>
  </si>
  <si>
    <t>used to compare two Numeric Sample/ Continous Variable</t>
  </si>
  <si>
    <t>N &gt; = 30</t>
  </si>
  <si>
    <t>SD is Unknown or Known</t>
  </si>
  <si>
    <t>T Test</t>
  </si>
  <si>
    <t>N &lt; 30</t>
  </si>
  <si>
    <t>SD is Unknown</t>
  </si>
  <si>
    <t>Type of T Test</t>
  </si>
  <si>
    <t>Paired Sample T Test</t>
  </si>
  <si>
    <t>one grouped is sampled twice, before and after event</t>
  </si>
  <si>
    <t>Independent Sample</t>
  </si>
  <si>
    <t>One sample T Test</t>
  </si>
  <si>
    <t>Chi Square</t>
  </si>
  <si>
    <t>Axiiety level before</t>
  </si>
  <si>
    <t>Axiiety level after the class</t>
  </si>
  <si>
    <t>Stud1</t>
  </si>
  <si>
    <t>Stud2</t>
  </si>
  <si>
    <t>Stud3</t>
  </si>
  <si>
    <t>Stud4</t>
  </si>
  <si>
    <t>Independent Sample T Test</t>
  </si>
  <si>
    <t>Old</t>
  </si>
  <si>
    <t>New</t>
  </si>
  <si>
    <t>One Sample T Test</t>
  </si>
  <si>
    <t>Comparing a Sample mean with the pre defined/ pre provided populatoin mean</t>
  </si>
  <si>
    <t>Chi Square Test</t>
  </si>
  <si>
    <t>whenever we have to compare two categorical Variables</t>
  </si>
  <si>
    <t>Girls prefer Testing Jobs</t>
  </si>
  <si>
    <t>Girls Prefer Pink Color</t>
  </si>
  <si>
    <t xml:space="preserve">ANOVA - </t>
  </si>
  <si>
    <t>Analysis of Variance</t>
  </si>
  <si>
    <t>more then two numeric variables</t>
  </si>
  <si>
    <t>comparison is done using Variance</t>
  </si>
  <si>
    <t>What is Degree of Freedom</t>
  </si>
  <si>
    <t>the degree to which extent a particular observation can vary</t>
  </si>
  <si>
    <t>the number of values that are free to vary</t>
  </si>
  <si>
    <t>P1</t>
  </si>
  <si>
    <t>n-1</t>
  </si>
  <si>
    <t>P2</t>
  </si>
  <si>
    <t>P3</t>
  </si>
  <si>
    <t>P4</t>
  </si>
  <si>
    <t>P5</t>
  </si>
  <si>
    <t>Whenver you want to compare the mean  of two different Samples</t>
  </si>
  <si>
    <t>Two different Continuos Varriables</t>
  </si>
  <si>
    <t>Two different Groups</t>
  </si>
  <si>
    <t>Z Test is used when Sample size is Equal of more then 30</t>
  </si>
  <si>
    <t>and Standard deviation of Popiulation is KNOWN</t>
  </si>
  <si>
    <t>T Test is used when Sample size is less then 30</t>
  </si>
  <si>
    <t>and Standard deviation of Popiulation is UNKNOWN</t>
  </si>
  <si>
    <t>Types of T Test</t>
  </si>
  <si>
    <t>when One group of sample is surved twice</t>
  </si>
  <si>
    <t>Heart beat level before the Layoff news</t>
  </si>
  <si>
    <t>After the layoff news</t>
  </si>
  <si>
    <t>100 People</t>
  </si>
  <si>
    <t>Comparing the two different samples</t>
  </si>
  <si>
    <t>at two point of time | like surveying the people in retail mall before and after campaigining</t>
  </si>
  <si>
    <t>Comparing the one given mean with the Sample Mean</t>
  </si>
  <si>
    <t>US Population</t>
  </si>
  <si>
    <t>IQ - 95</t>
  </si>
  <si>
    <t>Pick the sample</t>
  </si>
  <si>
    <t>Whenever you want to compate two Different Categorical Variables</t>
  </si>
  <si>
    <t>Cross Freq Matrix is needed to be created and passed on in this test</t>
  </si>
  <si>
    <t>ANOVA</t>
  </si>
  <si>
    <t>Whenver you want to compare the Variance of more then two different Samples</t>
  </si>
  <si>
    <t>More then Two different Continuos Varriables</t>
  </si>
  <si>
    <t>One way ANOVA</t>
  </si>
  <si>
    <t>Segment 1 Segment 2 segment 3 ka usages</t>
  </si>
  <si>
    <t>Two Way ANOVA</t>
  </si>
  <si>
    <t xml:space="preserve">Male of Segment1 with Female of Segment2 </t>
  </si>
  <si>
    <t>Central Limit Theorm - Backbone of the entire Estimation, hypothesis Testing, Predictive modeling</t>
  </si>
  <si>
    <t>Population</t>
  </si>
  <si>
    <t>Sample 1</t>
  </si>
  <si>
    <t>the total student in the class is 30</t>
  </si>
  <si>
    <t>students is 5</t>
  </si>
  <si>
    <t>there average marks is : 85</t>
  </si>
  <si>
    <t>there average marks is : 90</t>
  </si>
  <si>
    <t>Sample 2</t>
  </si>
  <si>
    <t>Sample 3</t>
  </si>
  <si>
    <t>there average marks is : 83</t>
  </si>
  <si>
    <t>1 STD - 68%</t>
  </si>
  <si>
    <t>2 STD - 95%</t>
  </si>
  <si>
    <t>in Practical Scenario - Generally - the Population rarely falls into the Standard Normal Distributions</t>
  </si>
  <si>
    <t>3  STD - 99.7%</t>
  </si>
  <si>
    <t>if you will take the mean of the multiple sample and willl drop a curve.</t>
  </si>
  <si>
    <t>it will always fall into a SND</t>
  </si>
  <si>
    <t xml:space="preserve">P Value </t>
  </si>
  <si>
    <t>GB Data Sceintist</t>
  </si>
  <si>
    <t>RWA - Society Sanjay lives</t>
  </si>
  <si>
    <t xml:space="preserve">after surveying all the houses in his Colony </t>
  </si>
  <si>
    <t>averages househiold consumption = 200 Units / Month</t>
  </si>
  <si>
    <t>with STD of 20 Units</t>
  </si>
  <si>
    <t>Exit Polls</t>
  </si>
  <si>
    <t xml:space="preserve">270 - 300 </t>
  </si>
  <si>
    <t xml:space="preserve">CNN </t>
  </si>
  <si>
    <t>280 - 290</t>
  </si>
  <si>
    <t>Aaj Tak</t>
  </si>
  <si>
    <t>250- 320</t>
  </si>
  <si>
    <t>0 - 543</t>
  </si>
  <si>
    <t>Sampling :</t>
  </si>
  <si>
    <t>Process of picking the datapoints from the population for the required study/ analysis</t>
  </si>
  <si>
    <t>Simple Random Sampling</t>
  </si>
  <si>
    <t>800 + 200</t>
  </si>
  <si>
    <t>Stratified Random Sampling</t>
  </si>
  <si>
    <t>55% - 45%</t>
  </si>
  <si>
    <t>( Conditional )</t>
  </si>
  <si>
    <t>Male</t>
  </si>
  <si>
    <t>Female</t>
  </si>
  <si>
    <t>Teenager</t>
  </si>
  <si>
    <t>Adult</t>
  </si>
  <si>
    <t>Sen</t>
  </si>
  <si>
    <t>Sen. Citizen</t>
  </si>
  <si>
    <t>Continious</t>
  </si>
  <si>
    <t>Numeric</t>
  </si>
  <si>
    <t>Age, Salary , income, sales ….</t>
  </si>
  <si>
    <t>Categorical</t>
  </si>
  <si>
    <t xml:space="preserve"> OR</t>
  </si>
  <si>
    <t>Character</t>
  </si>
  <si>
    <t>Location, City, Segment, Region, Color, Sex</t>
  </si>
  <si>
    <t>Discrete</t>
  </si>
  <si>
    <t>Numebr</t>
  </si>
  <si>
    <t>Segment ( 1,2,3,4,5)</t>
  </si>
  <si>
    <t>Ordinal</t>
  </si>
  <si>
    <t>Ranks - 1,2,3,4</t>
  </si>
  <si>
    <t>Education 1- 10th pass, 2- 12th pass, 3 - Grad, 4-  Post Grad</t>
  </si>
  <si>
    <t>Nominal</t>
  </si>
  <si>
    <t>Gender 1,2</t>
  </si>
  <si>
    <t>1 - male</t>
  </si>
  <si>
    <t>2- Female</t>
  </si>
  <si>
    <t>I asked few parents having two kids</t>
  </si>
  <si>
    <t>they all said that one of the child is Girl Child</t>
  </si>
  <si>
    <t>What is the probabilty that the family is having both the kids as girl Child</t>
  </si>
  <si>
    <t>Sample Space - All the evetns</t>
  </si>
  <si>
    <t xml:space="preserve">BG GG GB </t>
  </si>
  <si>
    <t>rolling a die</t>
  </si>
  <si>
    <t>1,5</t>
  </si>
  <si>
    <t>H,T</t>
  </si>
  <si>
    <t>Favourable  events</t>
  </si>
  <si>
    <t>GG</t>
  </si>
  <si>
    <t>5,1</t>
  </si>
  <si>
    <t>T,H</t>
  </si>
  <si>
    <t>1/3</t>
  </si>
  <si>
    <t xml:space="preserve">Correlation </t>
  </si>
  <si>
    <t>2Dim Matrix having the values in the range of [ -1 --- 1 ]</t>
  </si>
  <si>
    <t xml:space="preserve">Correlation : to what extent the two variables are related with each other </t>
  </si>
  <si>
    <t>[ - 1 to + 1]</t>
  </si>
  <si>
    <t>any value between two variables &gt; +0.5 or &lt; - 0.5 can be considered as having good relation</t>
  </si>
  <si>
    <t>Correlation is a scaled version of Covariance [ - 1 to + 1]</t>
  </si>
  <si>
    <t>Covariance : what will be change exact quantified change in another variable if I one variable;s value is changing</t>
  </si>
  <si>
    <t>is the exact quantified unit of variation of one variable because of the another variable</t>
  </si>
  <si>
    <t>[ - inf to + inf ]</t>
  </si>
  <si>
    <t>Degree of Freedom : Important for Hypthesis Testing</t>
  </si>
  <si>
    <t>Freedom to Vary</t>
  </si>
  <si>
    <t>How much freedom you have to move within</t>
  </si>
  <si>
    <t>[ n - 1 ]</t>
  </si>
  <si>
    <t>P is low - NULL will GO</t>
  </si>
  <si>
    <t>strong evevidence for rejecting NULL HYPOTHSEIS</t>
  </si>
  <si>
    <t>the sample picked is having very less probability coming from the population</t>
  </si>
  <si>
    <t>P is High - NULL will FLY</t>
  </si>
  <si>
    <t>Weak evevidence for rejecting NULL HYPOTHSEIS</t>
  </si>
  <si>
    <t>Level of significance is &lt; 5% or P = 0.05</t>
  </si>
  <si>
    <t>Case 1-</t>
  </si>
  <si>
    <t xml:space="preserve">to draw a chart between two continious variables - </t>
  </si>
  <si>
    <t xml:space="preserve">X </t>
  </si>
  <si>
    <t>Input Cost</t>
  </si>
  <si>
    <t>Line Chart</t>
  </si>
  <si>
    <t>scatter Plot</t>
  </si>
  <si>
    <t>Y</t>
  </si>
  <si>
    <t>Profit</t>
  </si>
  <si>
    <t>Case 2 -</t>
  </si>
  <si>
    <t>What if I have one Continous and one categorical Variable</t>
  </si>
  <si>
    <t>X= Location</t>
  </si>
  <si>
    <t>Bar Chart</t>
  </si>
  <si>
    <t>Box Plot</t>
  </si>
  <si>
    <t>Y= Sales</t>
  </si>
  <si>
    <t>Whister Plot</t>
  </si>
  <si>
    <t xml:space="preserve">Case 3- </t>
  </si>
  <si>
    <t>What if Two variables are Categorical ?</t>
  </si>
  <si>
    <t>Freq Cahrt</t>
  </si>
  <si>
    <t>Pie Chart</t>
  </si>
  <si>
    <t>Pratap</t>
  </si>
  <si>
    <t>creating chart depends upon the clinet req or we have to decide which chart to follow?</t>
  </si>
  <si>
    <t>Indrajeet</t>
  </si>
  <si>
    <t>for example - what if a company is already using Tablueu or PowerBI, even then these python visualization libraries are used ?</t>
  </si>
  <si>
    <t>Tableau is not open-source, but python is,.</t>
  </si>
  <si>
    <t>;)</t>
  </si>
  <si>
    <t>We will use python when multiple steps are involved in cleanin repairing data and charting has to be programmed</t>
  </si>
  <si>
    <t>Tabluae  is same as python ?</t>
  </si>
  <si>
    <t>Analysis</t>
  </si>
  <si>
    <t>Import. Clean ( missing outliers duplicates) processing/ wrangling/ manipulating/ transforming .. Adding variables. Filtering the rows. Filtering the columns. Sorting summarining aggregation [ grouping ] merging appending binning charting</t>
  </si>
  <si>
    <t>Preditive Analytics</t>
  </si>
  <si>
    <t>is the use of Sample and estimating the property/ behavior/ class/ value of the population or future</t>
  </si>
  <si>
    <t>T Test Z Test Chi Square Anova</t>
  </si>
  <si>
    <t>Estimations</t>
  </si>
  <si>
    <t>What is a Predictive Model ?</t>
  </si>
  <si>
    <t>pridicting future from past and present behaviour</t>
  </si>
  <si>
    <t>What is a model ?</t>
  </si>
  <si>
    <t>Lets try to understand that with the help of example</t>
  </si>
  <si>
    <t>R2</t>
  </si>
  <si>
    <t>AdjR2</t>
  </si>
  <si>
    <t>Suppose, Amit is hired as DS for Big Bazaar group to find at which place they should open a new store ?</t>
  </si>
  <si>
    <t>out of the shortlisted 10 locations?</t>
  </si>
  <si>
    <t>Dependent Variable</t>
  </si>
  <si>
    <t>Independent Variables</t>
  </si>
  <si>
    <t>X Variables</t>
  </si>
  <si>
    <t>X1</t>
  </si>
  <si>
    <t>X2</t>
  </si>
  <si>
    <t>X3</t>
  </si>
  <si>
    <t>X4</t>
  </si>
  <si>
    <t>X5</t>
  </si>
  <si>
    <t>X6</t>
  </si>
  <si>
    <t>X7</t>
  </si>
  <si>
    <t>X8</t>
  </si>
  <si>
    <t>X9</t>
  </si>
  <si>
    <t>X10</t>
  </si>
  <si>
    <t>Independent</t>
  </si>
  <si>
    <t>StoreID</t>
  </si>
  <si>
    <t>Variety</t>
  </si>
  <si>
    <t>Avg Income</t>
  </si>
  <si>
    <t>Area sq feet</t>
  </si>
  <si>
    <t>Competition</t>
  </si>
  <si>
    <t>Home delivery</t>
  </si>
  <si>
    <t>Parking</t>
  </si>
  <si>
    <t>N# of Emp</t>
  </si>
  <si>
    <t>Dress Code</t>
  </si>
  <si>
    <t>Paramaters</t>
  </si>
  <si>
    <t>S1</t>
  </si>
  <si>
    <t>L1</t>
  </si>
  <si>
    <t>V1</t>
  </si>
  <si>
    <t>AI1</t>
  </si>
  <si>
    <t>AF1</t>
  </si>
  <si>
    <t>HD1</t>
  </si>
  <si>
    <t>NE1</t>
  </si>
  <si>
    <t>EXS1</t>
  </si>
  <si>
    <t>S2</t>
  </si>
  <si>
    <t>L2</t>
  </si>
  <si>
    <t>V2</t>
  </si>
  <si>
    <t>AI2</t>
  </si>
  <si>
    <t>AF2</t>
  </si>
  <si>
    <t>HD2</t>
  </si>
  <si>
    <t>NE2</t>
  </si>
  <si>
    <t>EXS2</t>
  </si>
  <si>
    <t>Factors</t>
  </si>
  <si>
    <t>S3</t>
  </si>
  <si>
    <t>L3</t>
  </si>
  <si>
    <t>V3</t>
  </si>
  <si>
    <t>AI3</t>
  </si>
  <si>
    <t>AF3</t>
  </si>
  <si>
    <t>HD3</t>
  </si>
  <si>
    <t>NE3</t>
  </si>
  <si>
    <t>EXS3</t>
  </si>
  <si>
    <t>S4</t>
  </si>
  <si>
    <t>L4</t>
  </si>
  <si>
    <t>V4</t>
  </si>
  <si>
    <t>AI4</t>
  </si>
  <si>
    <t>AF4</t>
  </si>
  <si>
    <t>HD4</t>
  </si>
  <si>
    <t>NE4</t>
  </si>
  <si>
    <t>EXS4</t>
  </si>
  <si>
    <t>S5</t>
  </si>
  <si>
    <t>L5</t>
  </si>
  <si>
    <t>V5</t>
  </si>
  <si>
    <t>AI5</t>
  </si>
  <si>
    <t>AF5</t>
  </si>
  <si>
    <t>HD5</t>
  </si>
  <si>
    <t>NE5</t>
  </si>
  <si>
    <t>EXS5</t>
  </si>
  <si>
    <t>S6</t>
  </si>
  <si>
    <t>L6</t>
  </si>
  <si>
    <t>V6</t>
  </si>
  <si>
    <t>P6</t>
  </si>
  <si>
    <t>AI6</t>
  </si>
  <si>
    <t>AF6</t>
  </si>
  <si>
    <t>HD6</t>
  </si>
  <si>
    <t>NE6</t>
  </si>
  <si>
    <t>EXS6</t>
  </si>
  <si>
    <t>S7</t>
  </si>
  <si>
    <t>L7</t>
  </si>
  <si>
    <t>V7</t>
  </si>
  <si>
    <t>P7</t>
  </si>
  <si>
    <t>AI7</t>
  </si>
  <si>
    <t>AF7</t>
  </si>
  <si>
    <t>HD7</t>
  </si>
  <si>
    <t>NE7</t>
  </si>
  <si>
    <t>EXS7</t>
  </si>
  <si>
    <t>S8</t>
  </si>
  <si>
    <t>L8</t>
  </si>
  <si>
    <t>V8</t>
  </si>
  <si>
    <t>P8</t>
  </si>
  <si>
    <t>AI8</t>
  </si>
  <si>
    <t>AF8</t>
  </si>
  <si>
    <t>HD8</t>
  </si>
  <si>
    <t>NE8</t>
  </si>
  <si>
    <t>EXS8</t>
  </si>
  <si>
    <t>S9</t>
  </si>
  <si>
    <t>L9</t>
  </si>
  <si>
    <t>V9</t>
  </si>
  <si>
    <t>P9</t>
  </si>
  <si>
    <t>AI9</t>
  </si>
  <si>
    <t>AF9</t>
  </si>
  <si>
    <t>HD9</t>
  </si>
  <si>
    <t>NE9</t>
  </si>
  <si>
    <t>EXS9</t>
  </si>
  <si>
    <t>….</t>
  </si>
  <si>
    <t>S10</t>
  </si>
  <si>
    <t>L10</t>
  </si>
  <si>
    <t>V10</t>
  </si>
  <si>
    <t>P10</t>
  </si>
  <si>
    <t>AI10</t>
  </si>
  <si>
    <t>AF10</t>
  </si>
  <si>
    <t>HD10</t>
  </si>
  <si>
    <t>NE10</t>
  </si>
  <si>
    <t>EXS10</t>
  </si>
  <si>
    <t xml:space="preserve">Sales </t>
  </si>
  <si>
    <t>= F( Xs)</t>
  </si>
  <si>
    <t xml:space="preserve"> = F( X1, X2, X3…..)</t>
  </si>
  <si>
    <r>
      <rPr>
        <b/>
        <sz val="11"/>
        <color theme="1"/>
        <rFont val="Calibri"/>
        <charset val="134"/>
        <scheme val="minor"/>
      </rPr>
      <t xml:space="preserve">= B1 * X1 + B2 * X2 + B3*X3 ……. + </t>
    </r>
    <r>
      <rPr>
        <b/>
        <sz val="11"/>
        <color rgb="FFFF0000"/>
        <rFont val="Calibri"/>
        <charset val="134"/>
        <scheme val="minor"/>
      </rPr>
      <t>C</t>
    </r>
  </si>
  <si>
    <t>Multiple Linear Regression</t>
  </si>
  <si>
    <t>y</t>
  </si>
  <si>
    <t>Mx + C</t>
  </si>
  <si>
    <t>Single Linear Regression</t>
  </si>
  <si>
    <t>What Is a model ( Regression )</t>
  </si>
  <si>
    <t>Model is nothing but a mathematical relationship between dependent( Y ) and independent (xs) variables</t>
  </si>
  <si>
    <t>With the help of which are are intended to find the values of Slope and intercept ( constant )</t>
  </si>
  <si>
    <t>Y= Mx + C</t>
  </si>
  <si>
    <t>M = Slope/ Beta/ Coefficeint</t>
  </si>
  <si>
    <t>C = Constant / Intercept</t>
  </si>
  <si>
    <t>Example of Predictive modeling</t>
  </si>
  <si>
    <t>Categoreis of Predictive Modeling</t>
  </si>
  <si>
    <r>
      <rPr>
        <sz val="11"/>
        <color theme="1"/>
        <rFont val="Calibri"/>
        <charset val="134"/>
        <scheme val="minor"/>
      </rPr>
      <t xml:space="preserve">Predictiing the Future Values - </t>
    </r>
    <r>
      <rPr>
        <b/>
        <sz val="11"/>
        <color rgb="FFFF0000"/>
        <rFont val="Calibri"/>
        <charset val="134"/>
        <scheme val="minor"/>
      </rPr>
      <t>Y is Continuous</t>
    </r>
  </si>
  <si>
    <t>Regression - Linear [ single / Multiple ]</t>
  </si>
  <si>
    <t xml:space="preserve">Predicting the Sales </t>
  </si>
  <si>
    <t>OLS [ Ordinary Least Square Method ]</t>
  </si>
  <si>
    <t>Weather forecasting</t>
  </si>
  <si>
    <t>Prices of the stock</t>
  </si>
  <si>
    <t>Footfalll in Store</t>
  </si>
  <si>
    <t>Traffic on Road</t>
  </si>
  <si>
    <t>Mortality Rate</t>
  </si>
  <si>
    <t>How many seats BJP will Win</t>
  </si>
  <si>
    <t>How much Vote % political parties will GET</t>
  </si>
  <si>
    <t>Prices of the Houses | Cars in second hand sale purchase app based bussiness</t>
  </si>
  <si>
    <r>
      <rPr>
        <b/>
        <sz val="11"/>
        <color theme="1"/>
        <rFont val="Calibri"/>
        <charset val="134"/>
        <scheme val="minor"/>
      </rPr>
      <t xml:space="preserve">Segregating the data points into - N groups [ 2 or more then 2] - </t>
    </r>
    <r>
      <rPr>
        <b/>
        <sz val="11"/>
        <color rgb="FFFF0000"/>
        <rFont val="Calibri"/>
        <charset val="134"/>
        <scheme val="minor"/>
      </rPr>
      <t>Y is Categorical</t>
    </r>
  </si>
  <si>
    <t>Classification</t>
  </si>
  <si>
    <t>These 2 or + groups are pre defined [ pre labeled ]</t>
  </si>
  <si>
    <t>if 2 groups</t>
  </si>
  <si>
    <t>2 or More then 2</t>
  </si>
  <si>
    <t>Deiabetic OR NOT</t>
  </si>
  <si>
    <t>Binomial</t>
  </si>
  <si>
    <t>[ Binomial/ Multiclass classification ]</t>
  </si>
  <si>
    <t>What is ___</t>
  </si>
  <si>
    <t>outlier</t>
  </si>
  <si>
    <t>Survive or NOT</t>
  </si>
  <si>
    <t>Logistics</t>
  </si>
  <si>
    <t>Naivye Bayes</t>
  </si>
  <si>
    <t>How ______</t>
  </si>
  <si>
    <t>PASS OR not</t>
  </si>
  <si>
    <t>DT</t>
  </si>
  <si>
    <t>Why to use ___</t>
  </si>
  <si>
    <t>CHURN or NOT</t>
  </si>
  <si>
    <t>KNN</t>
  </si>
  <si>
    <t>What are the Adv o f___</t>
  </si>
  <si>
    <t>Spam or not spam email …</t>
  </si>
  <si>
    <t>default or NOT</t>
  </si>
  <si>
    <t>SVM</t>
  </si>
  <si>
    <t>What are the Disadv ___</t>
  </si>
  <si>
    <t>Customer will buy Prod A or PROD B or PROD C</t>
  </si>
  <si>
    <t>ANN | CNN</t>
  </si>
  <si>
    <t>what if not using ?</t>
  </si>
  <si>
    <t>BJP will win Lokshabha election or NOT</t>
  </si>
  <si>
    <t>Random Forest</t>
  </si>
  <si>
    <t>India will Win this match or NOT</t>
  </si>
  <si>
    <t>CART/ CHAID</t>
  </si>
  <si>
    <t>Fraud Detection</t>
  </si>
  <si>
    <t>etc …</t>
  </si>
  <si>
    <t>Default or not</t>
  </si>
  <si>
    <t>Segregating the data points into - N groups [ 2 or more then 2]</t>
  </si>
  <si>
    <t>Clustering/ Segmentation &gt;&gt;&gt;&gt; Targeting</t>
  </si>
  <si>
    <t>&lt; 28  |Salary 2lc &gt;</t>
  </si>
  <si>
    <t>Segmented</t>
  </si>
  <si>
    <t>Each and Every Organization wants to reach out there customer in the best possible/ customised Manner</t>
  </si>
  <si>
    <t>Segmentation and Targeting</t>
  </si>
  <si>
    <t>X Cross | Up sell &gt;. Active</t>
  </si>
  <si>
    <t>Retention : Bonus , Discounts| Risky</t>
  </si>
  <si>
    <t>where we mention only the value of N</t>
  </si>
  <si>
    <t>Targeting</t>
  </si>
  <si>
    <t xml:space="preserve">Dividing the data into N groups such that each group is </t>
  </si>
  <si>
    <t>Segmentation Targeting</t>
  </si>
  <si>
    <t>Homogneous internally and Heterogenous across</t>
  </si>
  <si>
    <t>K means</t>
  </si>
  <si>
    <t>the groups are not pre labbeled</t>
  </si>
  <si>
    <t>Heirarchical</t>
  </si>
  <si>
    <t>Reading the Clsuters ( Groups ) being created is Important so that you can have an idea how to target that group.</t>
  </si>
  <si>
    <t>Your algorthm will study each datapoint and will be putting that in a specific group such that</t>
  </si>
  <si>
    <t xml:space="preserve"> the data into N groups such that each group is </t>
  </si>
  <si>
    <t>That said, your model will just group the elements into Clusters, its you to decide, what that Group stands FOR( requires)</t>
  </si>
  <si>
    <t>Forecasting or Predicting the Value for Next Few months / Quarters/ Years …</t>
  </si>
  <si>
    <t>Time Series</t>
  </si>
  <si>
    <t>TS  is specific version of Regression</t>
  </si>
  <si>
    <t>But.</t>
  </si>
  <si>
    <t>X</t>
  </si>
  <si>
    <t>in TS, you will have only and only one  X variable</t>
  </si>
  <si>
    <t>MA</t>
  </si>
  <si>
    <t>ARMA</t>
  </si>
  <si>
    <t>Period</t>
  </si>
  <si>
    <t>Same period/ freq ( like all months or all Years)</t>
  </si>
  <si>
    <t>then that too a time spesific variable</t>
  </si>
  <si>
    <t>Month</t>
  </si>
  <si>
    <t>SMA</t>
  </si>
  <si>
    <t>ARIMA</t>
  </si>
  <si>
    <t>2018-Q1</t>
  </si>
  <si>
    <t>Sequential</t>
  </si>
  <si>
    <t>Qrt</t>
  </si>
  <si>
    <t>WMA</t>
  </si>
  <si>
    <t>SARIMA</t>
  </si>
  <si>
    <t>2018-q2</t>
  </si>
  <si>
    <t>no missings</t>
  </si>
  <si>
    <t>1- Only one X variable is there [ May be NO X ]</t>
  </si>
  <si>
    <t>week</t>
  </si>
  <si>
    <t>2018-q3</t>
  </si>
  <si>
    <t>2- that X should be a time specific unit</t>
  </si>
  <si>
    <t>year</t>
  </si>
  <si>
    <t>3- all the rows should have same interval</t>
  </si>
  <si>
    <t>min</t>
  </si>
  <si>
    <t>?</t>
  </si>
  <si>
    <t>4- It should be sequential / subsequent</t>
  </si>
  <si>
    <t>sec</t>
  </si>
  <si>
    <t>5- No missing values should be there</t>
  </si>
  <si>
    <t>hous</t>
  </si>
  <si>
    <t xml:space="preserve">1 st case </t>
  </si>
  <si>
    <t>stores</t>
  </si>
  <si>
    <t>Marketing Spend</t>
  </si>
  <si>
    <t>Predicted Sales - Y</t>
  </si>
  <si>
    <t>Predicted Error( Based on Model)</t>
  </si>
  <si>
    <t>Error 2 from the mean</t>
  </si>
  <si>
    <t>Error square</t>
  </si>
  <si>
    <t>APE</t>
  </si>
  <si>
    <t>MSE&gt;&gt;&gt;</t>
  </si>
  <si>
    <t>MAPE</t>
  </si>
  <si>
    <t>Mean of APE</t>
  </si>
  <si>
    <t>RMSE &gt;&gt;</t>
  </si>
  <si>
    <t>RMSE</t>
  </si>
  <si>
    <t>R2 - Coefficeint of determination</t>
  </si>
  <si>
    <t>Actuall - Predicted</t>
  </si>
  <si>
    <t>Atuall Error</t>
  </si>
  <si>
    <t>OLS</t>
  </si>
  <si>
    <t xml:space="preserve">Actuall R2 </t>
  </si>
  <si>
    <t>Adjusted R2</t>
  </si>
  <si>
    <t>What is the Difference B/w R2 and Adjust R2</t>
  </si>
  <si>
    <t>What does that means if you have a significant difference between R2 and Adjusted R2 (2 - 5%)</t>
  </si>
  <si>
    <t>The increase of the R2 might be artificially increased with the inclusion of some insignificant Variables ( May be because of mnulticolloniearity)</t>
  </si>
  <si>
    <t>Always, Adjusted R2 will be Lesser or Equal to R2</t>
  </si>
  <si>
    <t>Flow chart - Steps to follow for Predictive modeling   [ regresssion ]</t>
  </si>
  <si>
    <t>Bussiness Problem statement</t>
  </si>
  <si>
    <t>step 1 - Convert the Bussiness problem into a mathematical Problem</t>
  </si>
  <si>
    <t>Find the Y and X</t>
  </si>
  <si>
    <t>Dependent ad Independent Variables</t>
  </si>
  <si>
    <t>Making friend ship with the data after importing the data from the various sources…</t>
  </si>
  <si>
    <t>Step 2</t>
  </si>
  <si>
    <t>Data Audit</t>
  </si>
  <si>
    <t>Continous -  MAX MIN Q1 Q2 Q3 P99 P1 RANGE |  STD VAR | AVG</t>
  </si>
  <si>
    <t>age</t>
  </si>
  <si>
    <t>Understand your Data</t>
  </si>
  <si>
    <t>Categorical - Freq | MODE</t>
  </si>
  <si>
    <t>Noida</t>
  </si>
  <si>
    <t>Histograms | Scatter Plot</t>
  </si>
  <si>
    <t>Univariate Bi Variate Multivariate</t>
  </si>
  <si>
    <t>Bangalroe</t>
  </si>
  <si>
    <t>Missing values/ Outliers / Duplicates</t>
  </si>
  <si>
    <t>Step 3</t>
  </si>
  <si>
    <t>Data Cleaning activities</t>
  </si>
  <si>
    <t>Any Extreme Value : outliers</t>
  </si>
  <si>
    <t>Outliers Treatment</t>
  </si>
  <si>
    <r>
      <rPr>
        <sz val="11"/>
        <color theme="1"/>
        <rFont val="Calibri"/>
        <charset val="134"/>
        <scheme val="minor"/>
      </rPr>
      <t>Capping :</t>
    </r>
    <r>
      <rPr>
        <b/>
        <sz val="11"/>
        <color rgb="FFFF0000"/>
        <rFont val="Calibri"/>
        <charset val="134"/>
        <scheme val="minor"/>
      </rPr>
      <t xml:space="preserve"> &gt;P99 | &lt;P1    </t>
    </r>
    <r>
      <rPr>
        <sz val="11"/>
        <color theme="1"/>
        <rFont val="Calibri"/>
        <charset val="134"/>
        <scheme val="minor"/>
      </rPr>
      <t xml:space="preserve">         </t>
    </r>
    <r>
      <rPr>
        <b/>
        <sz val="11"/>
        <color rgb="FF00B050"/>
        <rFont val="Calibri"/>
        <charset val="134"/>
        <scheme val="minor"/>
      </rPr>
      <t xml:space="preserve">   [ Mean + / - 2.5 STD/ 2.75STD/ 3STD]</t>
    </r>
  </si>
  <si>
    <t>Q1 - 1.5 * IQR | Q3 + 1.5 * IQR</t>
  </si>
  <si>
    <t>Missing Values Treatment</t>
  </si>
  <si>
    <r>
      <rPr>
        <sz val="11"/>
        <color rgb="FFFF0000"/>
        <rFont val="Calibri"/>
        <charset val="134"/>
        <scheme val="minor"/>
      </rPr>
      <t xml:space="preserve">Deleting the rows  </t>
    </r>
    <r>
      <rPr>
        <sz val="11"/>
        <color theme="1"/>
        <rFont val="Calibri"/>
        <charset val="134"/>
        <scheme val="minor"/>
      </rPr>
      <t xml:space="preserve"> |</t>
    </r>
    <r>
      <rPr>
        <b/>
        <sz val="11"/>
        <color theme="3" tint="0.399975585192419"/>
        <rFont val="Calibri"/>
        <charset val="134"/>
        <scheme val="minor"/>
      </rPr>
      <t xml:space="preserve">    Impute that with Average or with Zero or KNN  |</t>
    </r>
    <r>
      <rPr>
        <sz val="11"/>
        <color theme="1"/>
        <rFont val="Calibri"/>
        <charset val="134"/>
        <scheme val="minor"/>
      </rPr>
      <t xml:space="preserve">   </t>
    </r>
    <r>
      <rPr>
        <b/>
        <sz val="11"/>
        <color rgb="FF00B050"/>
        <rFont val="Calibri"/>
        <charset val="134"/>
        <scheme val="minor"/>
      </rPr>
      <t>Deleting the Column itself</t>
    </r>
  </si>
  <si>
    <t>Data Type conversions</t>
  </si>
  <si>
    <t>Oregon</t>
  </si>
  <si>
    <t>Preparing the data</t>
  </si>
  <si>
    <t>Assumptions</t>
  </si>
  <si>
    <t>Important</t>
  </si>
  <si>
    <r>
      <rPr>
        <b/>
        <sz val="11"/>
        <color rgb="FFFF0000"/>
        <rFont val="Calibri"/>
        <charset val="134"/>
        <scheme val="minor"/>
      </rPr>
      <t>1-</t>
    </r>
    <r>
      <rPr>
        <b/>
        <sz val="11"/>
        <color theme="1"/>
        <rFont val="Calibri"/>
        <charset val="134"/>
        <scheme val="minor"/>
      </rPr>
      <t xml:space="preserve"> Y Should be normal</t>
    </r>
  </si>
  <si>
    <t>histogram</t>
  </si>
  <si>
    <t>If Y Is not Normal, You have to make it normal</t>
  </si>
  <si>
    <t xml:space="preserve">           Log transformations</t>
  </si>
  <si>
    <t xml:space="preserve"> or Log(Log())</t>
  </si>
  <si>
    <r>
      <rPr>
        <b/>
        <sz val="11"/>
        <color rgb="FFFF0000"/>
        <rFont val="Calibri"/>
        <charset val="134"/>
        <scheme val="minor"/>
      </rPr>
      <t>2-</t>
    </r>
    <r>
      <rPr>
        <sz val="11"/>
        <color theme="1"/>
        <rFont val="Calibri"/>
        <charset val="134"/>
        <scheme val="minor"/>
      </rPr>
      <t xml:space="preserve"> Y should not have any missing vlaues</t>
    </r>
  </si>
  <si>
    <t xml:space="preserve">                                             Not to impute - but delete the entire ROW</t>
  </si>
  <si>
    <r>
      <rPr>
        <b/>
        <sz val="11"/>
        <color rgb="FFFF0000"/>
        <rFont val="Calibri"/>
        <charset val="134"/>
        <scheme val="minor"/>
      </rPr>
      <t>3-</t>
    </r>
    <r>
      <rPr>
        <sz val="11"/>
        <color theme="1"/>
        <rFont val="Calibri"/>
        <charset val="134"/>
        <scheme val="minor"/>
      </rPr>
      <t xml:space="preserve"> There must be a relation between Y and X</t>
    </r>
  </si>
  <si>
    <t>Correlation Matrix</t>
  </si>
  <si>
    <t>DOB</t>
  </si>
  <si>
    <t>AGE</t>
  </si>
  <si>
    <t>DOJ</t>
  </si>
  <si>
    <t>Tenure</t>
  </si>
  <si>
    <t>Tax ( .10 of Salary)</t>
  </si>
  <si>
    <r>
      <rPr>
        <b/>
        <sz val="11"/>
        <color rgb="FFFF0000"/>
        <rFont val="Calibri"/>
        <charset val="134"/>
        <scheme val="minor"/>
      </rPr>
      <t>4-</t>
    </r>
    <r>
      <rPr>
        <sz val="11"/>
        <color theme="1"/>
        <rFont val="Calibri"/>
        <charset val="134"/>
        <scheme val="minor"/>
      </rPr>
      <t xml:space="preserve"> There </t>
    </r>
    <r>
      <rPr>
        <b/>
        <sz val="11"/>
        <color theme="5" tint="-0.249977111117893"/>
        <rFont val="Calibri"/>
        <charset val="134"/>
        <scheme val="minor"/>
      </rPr>
      <t>Must NOT</t>
    </r>
    <r>
      <rPr>
        <sz val="11"/>
        <color theme="1"/>
        <rFont val="Calibri"/>
        <charset val="134"/>
        <scheme val="minor"/>
      </rPr>
      <t xml:space="preserve"> be Any relationship between the X variables</t>
    </r>
  </si>
  <si>
    <t>internal relationship with the X variable</t>
  </si>
  <si>
    <t>Multicollinearity in the data</t>
  </si>
  <si>
    <t>Correlation should not be there</t>
  </si>
  <si>
    <t>Corr() - for correlation Matrix</t>
  </si>
  <si>
    <t>Insignificant variables to be removed</t>
  </si>
  <si>
    <t>NUANCES/ NOISE IN THE DATA</t>
  </si>
  <si>
    <t>https://bit.ly/36eBchy</t>
  </si>
  <si>
    <t>lasso</t>
  </si>
  <si>
    <t>Regularization -         Lasso | Ritz</t>
  </si>
  <si>
    <t>Variable Reduction Tech
Feature Selection</t>
  </si>
  <si>
    <t>P value in linear reg model</t>
  </si>
  <si>
    <t>***   **     *   .</t>
  </si>
  <si>
    <t>Y = 2x1 - 3X2 + 3x3</t>
  </si>
  <si>
    <t>x2 = 3X1</t>
  </si>
  <si>
    <t>Corr</t>
  </si>
  <si>
    <t>STEPAIC</t>
  </si>
  <si>
    <t xml:space="preserve"> [ Backward | Forward | Both ]</t>
  </si>
  <si>
    <t>Y = 2 x1 - 9 x1 + 3X3</t>
  </si>
  <si>
    <r>
      <rPr>
        <b/>
        <sz val="11"/>
        <color theme="1"/>
        <rFont val="Calibri"/>
        <charset val="134"/>
        <scheme val="minor"/>
      </rPr>
      <t xml:space="preserve">VIF - </t>
    </r>
    <r>
      <rPr>
        <b/>
        <sz val="8"/>
        <color theme="1"/>
        <rFont val="Calibri"/>
        <charset val="134"/>
        <scheme val="minor"/>
      </rPr>
      <t>Variance inflation Factor</t>
    </r>
    <r>
      <rPr>
        <b/>
        <sz val="11"/>
        <color theme="1"/>
        <rFont val="Calibri"/>
        <charset val="134"/>
        <scheme val="minor"/>
      </rPr>
      <t xml:space="preserve"> </t>
    </r>
  </si>
  <si>
    <t>y = - 7X1 + 3X3</t>
  </si>
  <si>
    <t>FACTOR Analysis</t>
  </si>
  <si>
    <t>5- My data should not be heteroscedastic</t>
  </si>
  <si>
    <t>I should have homoscedasticity in the data</t>
  </si>
  <si>
    <t>If, with the increase in the value of X, the VArianCE in Y Is increasing - Heteroscedasticity</t>
  </si>
  <si>
    <r>
      <rPr>
        <b/>
        <sz val="11"/>
        <color rgb="FFFF0000"/>
        <rFont val="Calibri"/>
        <charset val="134"/>
        <scheme val="minor"/>
      </rPr>
      <t>6 -</t>
    </r>
    <r>
      <rPr>
        <sz val="11"/>
        <color theme="1"/>
        <rFont val="Calibri"/>
        <charset val="134"/>
        <scheme val="minor"/>
      </rPr>
      <t xml:space="preserve"> IF YOU PLOT THE ERROR CHART - IT SHOULD BE RANDOM ( It should not have pattern in the data)</t>
    </r>
  </si>
  <si>
    <t>Data Manipulations and Wrangling</t>
  </si>
  <si>
    <t>Appending/ merging, sorting, aggregating, grouping, filtering, subseting, transforming</t>
  </si>
  <si>
    <t>one final consolidated TABLE</t>
  </si>
  <si>
    <t>Split the data into two parts</t>
  </si>
  <si>
    <t xml:space="preserve">60/ 40 | </t>
  </si>
  <si>
    <t>80/20 |70/30</t>
  </si>
  <si>
    <t>Training : TESting</t>
  </si>
  <si>
    <t>Development</t>
  </si>
  <si>
    <t>Validation</t>
  </si>
  <si>
    <t>Training</t>
  </si>
  <si>
    <t>Testing</t>
  </si>
  <si>
    <t>You will buid the model on Training DATASET</t>
  </si>
  <si>
    <t>after building the model, you will check/ fine tune the acccuracy of the model</t>
  </si>
  <si>
    <t xml:space="preserve">R2 | Adj 2 </t>
  </si>
  <si>
    <t>RMSE | MAPE</t>
  </si>
  <si>
    <t>if it is less then expected, then you will further fine tune the data/ modeling methodology ITERATIVELY…</t>
  </si>
  <si>
    <t>You will finalise the model</t>
  </si>
  <si>
    <t>Validating the model on test data after fine tuning</t>
  </si>
  <si>
    <t>Noise in the data.. Missing values. Additional irrrelevant variables + outliers</t>
  </si>
  <si>
    <t>you got the final mathematical equation or output</t>
  </si>
  <si>
    <t>Bs C</t>
  </si>
  <si>
    <t xml:space="preserve">You will convert that mathematical output as </t>
  </si>
  <si>
    <t>Bussiness Solution</t>
  </si>
  <si>
    <t>Overall Model Evaluation Criteria | Performance Metrices for Linear Regression:</t>
  </si>
  <si>
    <t>&gt;60</t>
  </si>
  <si>
    <t>Adjust R2</t>
  </si>
  <si>
    <t>https://www.statisticshowto.com/adjusted-r2/</t>
  </si>
  <si>
    <t>F Statistics</t>
  </si>
  <si>
    <t>| ANOVA</t>
  </si>
  <si>
    <t>P Value</t>
  </si>
  <si>
    <t>Pred Values Y</t>
  </si>
  <si>
    <t>Actuall Y</t>
  </si>
  <si>
    <t>Step - 1 Do the deciling based on Pred Y</t>
  </si>
  <si>
    <t>Deciling</t>
  </si>
  <si>
    <t>Avg_Act_Sales</t>
  </si>
  <si>
    <t>Avg_Pred Sales</t>
  </si>
  <si>
    <t>After that, Group the data on each decile</t>
  </si>
  <si>
    <t>Decile Analysis | Rank Ordering .</t>
  </si>
  <si>
    <t xml:space="preserve">Avg_Act Y | Act_ Pred Sales </t>
  </si>
  <si>
    <t>Classification:</t>
  </si>
  <si>
    <t>Confusion Matrix</t>
  </si>
  <si>
    <t>Accuracy</t>
  </si>
  <si>
    <t>Concordance</t>
  </si>
  <si>
    <t>Precision</t>
  </si>
  <si>
    <t>Discordance</t>
  </si>
  <si>
    <t>Sensitivity</t>
  </si>
  <si>
    <t>Tie</t>
  </si>
  <si>
    <t>Specificity</t>
  </si>
  <si>
    <t>AUC ROC Curve</t>
  </si>
  <si>
    <t>Agenda for Todays's Session</t>
  </si>
  <si>
    <t xml:space="preserve">Practical Implementation: </t>
  </si>
  <si>
    <t>Categorical Variable can not be feeded in my model directly</t>
  </si>
  <si>
    <t>I have to convert them into the corresponding numeric values</t>
  </si>
  <si>
    <t>that process of converting the Categorical variable into some numeric variable, so that they can be used in my model - DUMMY Variable creation</t>
  </si>
  <si>
    <t>Loc_delhi</t>
  </si>
  <si>
    <t>Loc_Kol</t>
  </si>
  <si>
    <t>mutlicollonearity</t>
  </si>
  <si>
    <t>Predictive Modeling is all about</t>
  </si>
  <si>
    <t>Linear</t>
  </si>
  <si>
    <t xml:space="preserve">linear where o/p is continous </t>
  </si>
  <si>
    <t>Regression</t>
  </si>
  <si>
    <t>and logistics where o/p is binary</t>
  </si>
  <si>
    <t>Actual Y</t>
  </si>
  <si>
    <t>Pred Y</t>
  </si>
  <si>
    <t>error1</t>
  </si>
  <si>
    <t>Machine Learning ?</t>
  </si>
  <si>
    <t>gives the machine the ability to learn without being explicitly programmed.</t>
  </si>
  <si>
    <t>it is set of algorithm and stats</t>
  </si>
  <si>
    <t>Undertanding the data</t>
  </si>
  <si>
    <t>predicting output based on input data....and training machine to do this</t>
  </si>
  <si>
    <t>teach the machine to make decision by its own</t>
  </si>
  <si>
    <t>utilization of data to predict and collect trends</t>
  </si>
  <si>
    <t>using algoritms to make predications</t>
  </si>
  <si>
    <t>it is nothing but a feeding coumputer to take decision it self</t>
  </si>
  <si>
    <t>SM Vs ML Vs DL Vs AI</t>
  </si>
  <si>
    <t>Stat Model Vs Machine Learning</t>
  </si>
  <si>
    <t>High Level Categories of the predictive Models</t>
  </si>
  <si>
    <t>Simple Linear Regression</t>
  </si>
  <si>
    <t>Concordance Discordance TIE</t>
  </si>
  <si>
    <t xml:space="preserve">Linear </t>
  </si>
  <si>
    <t>y Continuos</t>
  </si>
  <si>
    <t>Agenda for Todays Session</t>
  </si>
  <si>
    <t>Python application of Logistics Regression</t>
  </si>
  <si>
    <t>Logisitics</t>
  </si>
  <si>
    <t>the predicted outcome of Logistics regression will always be the PROBABILTY of having that event</t>
  </si>
  <si>
    <t xml:space="preserve">Decision Tree </t>
  </si>
  <si>
    <t>Linear &gt;&gt;&gt;&gt;&gt; Log + isitics</t>
  </si>
  <si>
    <t>This journey has already been discussed in the last class</t>
  </si>
  <si>
    <t>in :Logistics R- the outcome will always be in the form of Probablities</t>
  </si>
  <si>
    <t xml:space="preserve">that said, which lies in the </t>
  </si>
  <si>
    <t>[ 0 to 1 ]</t>
  </si>
  <si>
    <t>Now its you to decide the CUT OFF</t>
  </si>
  <si>
    <t>tthere are certain methodologies involved for defining the right cut off and for that we do Deciling</t>
  </si>
  <si>
    <t>you will divide data into 10 deciles for both training and testing and will be identifying the Rank ordering</t>
  </si>
  <si>
    <t>The interview Question</t>
  </si>
  <si>
    <t xml:space="preserve">In logistics Regresssion </t>
  </si>
  <si>
    <t>Can we have R2 in Logistics ?</t>
  </si>
  <si>
    <t>Answer is NO ?</t>
  </si>
  <si>
    <t xml:space="preserve"> </t>
  </si>
  <si>
    <t>Then what else if not R2 ?</t>
  </si>
  <si>
    <t>Concordance Rate</t>
  </si>
  <si>
    <t xml:space="preserve">Concordance </t>
  </si>
  <si>
    <t>TIE</t>
  </si>
  <si>
    <t>60 - 70 %</t>
  </si>
  <si>
    <t>Actuall</t>
  </si>
  <si>
    <t>Predicted outcome</t>
  </si>
  <si>
    <t>For Classification</t>
  </si>
  <si>
    <t>Logistics Reg</t>
  </si>
  <si>
    <t>Pred 1</t>
  </si>
  <si>
    <t>Pred 0</t>
  </si>
  <si>
    <t>Actual 1</t>
  </si>
  <si>
    <t>Actuall 0</t>
  </si>
  <si>
    <t>Gini Index</t>
  </si>
  <si>
    <t>Rank ordering</t>
  </si>
  <si>
    <t>KS - K Smirnoff</t>
  </si>
  <si>
    <t>ROC</t>
  </si>
  <si>
    <t>TP</t>
  </si>
  <si>
    <t>FN</t>
  </si>
  <si>
    <t>AUC - ROC</t>
  </si>
  <si>
    <t>AUC</t>
  </si>
  <si>
    <t>FP</t>
  </si>
  <si>
    <t>TN</t>
  </si>
  <si>
    <t>Accuracy = (TP + TN) / ( N = TP + TN + FP + FN)</t>
  </si>
  <si>
    <t>TP upon overall positive predictions</t>
  </si>
  <si>
    <t>TP upon overall positive actualls</t>
  </si>
  <si>
    <t>Sampling</t>
  </si>
  <si>
    <t>Random</t>
  </si>
  <si>
    <t>Stratified sampling</t>
  </si>
  <si>
    <t xml:space="preserve">Classification Vs Clustering </t>
  </si>
  <si>
    <t>Clustering</t>
  </si>
  <si>
    <t>Classifying the data into certain groups</t>
  </si>
  <si>
    <t>Dividing the data into N Groups [ with no prior labels ]</t>
  </si>
  <si>
    <t>where groups are already created</t>
  </si>
  <si>
    <t>groups are not pre created</t>
  </si>
  <si>
    <t>Ex:</t>
  </si>
  <si>
    <t>DS with Python</t>
  </si>
  <si>
    <t>VBA</t>
  </si>
  <si>
    <t>DS with R</t>
  </si>
  <si>
    <t>Tableau</t>
  </si>
  <si>
    <t>Big Hadoop</t>
  </si>
  <si>
    <t xml:space="preserve">Clustering Vs Segmentation </t>
  </si>
  <si>
    <t>Split the data ( Rows ) into N groups</t>
  </si>
  <si>
    <t>Segmentation - Rules based descriptive Split in the data</t>
  </si>
  <si>
    <t>Clustering - Behavorial Segmentation ( Algorithm based splitting)</t>
  </si>
  <si>
    <t>K means Algorithm</t>
  </si>
  <si>
    <t>Basic and most freq used activity generally in Retail industry</t>
  </si>
  <si>
    <t>Last time purchase</t>
  </si>
  <si>
    <t>Total PurchasedValue</t>
  </si>
  <si>
    <t>Interiview : What is the difference between Linear regresssion and Time Series</t>
  </si>
  <si>
    <t>What is the Difff Between Linear and Logistic Regression</t>
  </si>
  <si>
    <t>Can we have R2 in case of Logistics Regression ?</t>
  </si>
  <si>
    <t>What is the difference between Clustering and Factor Analysis</t>
  </si>
  <si>
    <t>Concordance / Discordance .. Confusion Matrix</t>
  </si>
  <si>
    <t>Sommers D Gamma</t>
  </si>
  <si>
    <t>What is the Diff between K NN and K Means Methodology</t>
  </si>
  <si>
    <t>What is Confusion Matrix ?</t>
  </si>
  <si>
    <t>Confusion matrix is a 2 Dim Tabular structure for Performance Measure in Classfication Problem statement</t>
  </si>
  <si>
    <t>Y [ Actuall Y]</t>
  </si>
  <si>
    <t>Predictive Y</t>
  </si>
  <si>
    <t>Predicted Y</t>
  </si>
  <si>
    <t>True Negative</t>
  </si>
  <si>
    <t>False Postive</t>
  </si>
  <si>
    <t>FALSE Negative</t>
  </si>
  <si>
    <t>True Postive</t>
  </si>
  <si>
    <t>Accuracy :</t>
  </si>
  <si>
    <t>TP + TN</t>
  </si>
  <si>
    <t>ALL [ TP + FP + TN + FN]</t>
  </si>
  <si>
    <t>Based on Confusion matrix only, we have other matrises as well just like the way we calculated Accuracy</t>
  </si>
  <si>
    <t>sensitivity</t>
  </si>
  <si>
    <t>TPR</t>
  </si>
  <si>
    <t>FPR</t>
  </si>
  <si>
    <t>AUC ROC</t>
  </si>
  <si>
    <t>table(test1$Prob&gt;0.22, test1$default)</t>
  </si>
  <si>
    <t>#Performance of the model</t>
  </si>
  <si>
    <t>##Some Formulas</t>
  </si>
  <si>
    <t>#### TPR =TP/TP+FN</t>
  </si>
  <si>
    <t>#### TNR = TN/TN+FP</t>
  </si>
  <si>
    <t>#### FPR = 1-TPR</t>
  </si>
  <si>
    <t>#### PRECISION = TP/TP+FP</t>
  </si>
  <si>
    <t>#### ACCURACY = TP+TN/P+N</t>
  </si>
  <si>
    <t xml:space="preserve">train1&lt;- cbind(training, Prob=predict(fit, type="response")) </t>
  </si>
  <si>
    <t>View(train1)</t>
  </si>
  <si>
    <t>require(ROCR)</t>
  </si>
  <si>
    <t>pred_train_fit2 &lt;- prediction(train1$Prob, train1$default)</t>
  </si>
  <si>
    <t>perf_fit2 &lt;- performance(pred_train_fit2, "tpr", "fpr")</t>
  </si>
  <si>
    <t>plot(perf_fit2)</t>
  </si>
  <si>
    <t>abline(0, 1)</t>
  </si>
  <si>
    <t>performance(pred_train_fit2, "auc")@y.values</t>
  </si>
  <si>
    <t>What is Machine learning</t>
  </si>
  <si>
    <t xml:space="preserve">Why Machine Learning </t>
  </si>
  <si>
    <t>How machine learning</t>
  </si>
  <si>
    <t>Creating the algorithms which can learn by there own</t>
  </si>
  <si>
    <t>this is the automation of later part of data mining</t>
  </si>
  <si>
    <t>(pred Modeling)</t>
  </si>
  <si>
    <t>Machine learning = Pred/ Stat Models - Rules and Assumptions</t>
  </si>
  <si>
    <t>1- ML is more about Prediction and its accuracy</t>
  </si>
  <si>
    <t>2- SM is more about relationship among the variables</t>
  </si>
  <si>
    <t>Statistical Modeling</t>
  </si>
  <si>
    <t>Machine is learning via training</t>
  </si>
  <si>
    <t>Input</t>
  </si>
  <si>
    <t>Rules and Assumptions</t>
  </si>
  <si>
    <t>outcome</t>
  </si>
  <si>
    <t>training/ Expereince</t>
  </si>
  <si>
    <t>output</t>
  </si>
  <si>
    <t>Data &gt;&gt; training</t>
  </si>
  <si>
    <t>Humans learns from the Expereinces</t>
  </si>
  <si>
    <t>and gets evolved</t>
  </si>
  <si>
    <t>real life situations &gt;&gt;&gt; Expereinces</t>
  </si>
  <si>
    <t>Types of Machine learning Algorithms</t>
  </si>
  <si>
    <t>Y Target Variable  is there</t>
  </si>
  <si>
    <t>Supervised ML</t>
  </si>
  <si>
    <t>labelled data is supervised</t>
  </si>
  <si>
    <t>DT / RF?</t>
  </si>
  <si>
    <t>K NN / classfication</t>
  </si>
  <si>
    <t xml:space="preserve">Regression </t>
  </si>
  <si>
    <t>RF</t>
  </si>
  <si>
    <t>DT RF KNN SVM ANN CNN</t>
  </si>
  <si>
    <t>Y Tartget Variable is not there</t>
  </si>
  <si>
    <t>Unsupervised ML</t>
  </si>
  <si>
    <t>unlabelled one is unsupervised</t>
  </si>
  <si>
    <t>K Means</t>
  </si>
  <si>
    <t>Semi Supervised</t>
  </si>
  <si>
    <t>Reienforcement ML</t>
  </si>
  <si>
    <t>Forcefully making your aglorithm to learn</t>
  </si>
  <si>
    <t xml:space="preserve">Example : </t>
  </si>
  <si>
    <t>Gaming</t>
  </si>
  <si>
    <t xml:space="preserve">Let </t>
  </si>
  <si>
    <t>ME</t>
  </si>
  <si>
    <t>Know</t>
  </si>
  <si>
    <t xml:space="preserve">for </t>
  </si>
  <si>
    <t xml:space="preserve">any additional </t>
  </si>
  <si>
    <t>information</t>
  </si>
  <si>
    <t>Mobile Keypad type writer</t>
  </si>
  <si>
    <t>Please</t>
  </si>
  <si>
    <t>Pl</t>
  </si>
  <si>
    <t xml:space="preserve">Feel </t>
  </si>
  <si>
    <t xml:space="preserve">free </t>
  </si>
  <si>
    <t>connect</t>
  </si>
  <si>
    <t>Further</t>
  </si>
  <si>
    <t>Reward and Punishment</t>
  </si>
  <si>
    <t>planned</t>
  </si>
  <si>
    <t>plant</t>
  </si>
  <si>
    <t>plain</t>
  </si>
  <si>
    <t>pl</t>
  </si>
  <si>
    <t>The most important aspect of Machine learning</t>
  </si>
  <si>
    <t>In machine learning Models, we are training our data</t>
  </si>
  <si>
    <t>(better you are training the data, better the outcome would be)</t>
  </si>
  <si>
    <t>because of this methodology of training the data… I can have two scenerios</t>
  </si>
  <si>
    <t>You are trained way more then what it was expected - Over trained</t>
  </si>
  <si>
    <t>Over Fitting</t>
  </si>
  <si>
    <t>Regularization</t>
  </si>
  <si>
    <t>your model is trained too well. Your model is actually trained too well to that extent that it is a problem for IT</t>
  </si>
  <si>
    <t>a MTECH guy applying for BPO</t>
  </si>
  <si>
    <t>Cross Validation</t>
  </si>
  <si>
    <t>Practically, your model is trained too well</t>
  </si>
  <si>
    <t>Your model as actually learnt data( observation )</t>
  </si>
  <si>
    <t>it has learnt the each and every row + outliers in the training data set</t>
  </si>
  <si>
    <t>Overfitting means your model is too specific</t>
  </si>
  <si>
    <t>Over Fitting Leads to High Variation</t>
  </si>
  <si>
    <t>Very high accuracy in training and high variance in prediction on Test</t>
  </si>
  <si>
    <t>You are not at all trained properly - under trained</t>
  </si>
  <si>
    <t>Under Fitting</t>
  </si>
  <si>
    <t>your model is too General</t>
  </si>
  <si>
    <t xml:space="preserve">Goat </t>
  </si>
  <si>
    <t>Tie the goat along with the Tree</t>
  </si>
  <si>
    <t>Write the Complete essay on tree then</t>
  </si>
  <si>
    <t>Under fitting leads to High Biasness - Error in the model</t>
  </si>
  <si>
    <t>Biggest Trade off in using ML</t>
  </si>
  <si>
    <t>Bias is equivalent to general policy making.  Variance is equivalent to case studies</t>
  </si>
  <si>
    <t>Bias- Variance Trade off</t>
  </si>
  <si>
    <t>Under fitting</t>
  </si>
  <si>
    <t>Model is too General</t>
  </si>
  <si>
    <t>Biass</t>
  </si>
  <si>
    <t>Poor Accuracy in predictions in the training data itself and poor accuracy in testing</t>
  </si>
  <si>
    <t xml:space="preserve">Overfitting </t>
  </si>
  <si>
    <t>Model is too specific</t>
  </si>
  <si>
    <t>High Accuracy in Training but poor accuravy (Huge Variance) in Test Data</t>
  </si>
  <si>
    <t>To Deal with the Over fitting</t>
  </si>
  <si>
    <t>In statistical / PredictingModel</t>
  </si>
  <si>
    <t>In Machine Learning Model</t>
  </si>
  <si>
    <t>1- Regularization</t>
  </si>
  <si>
    <t>Lasso | Ritz..</t>
  </si>
  <si>
    <t>2- Cross Validation</t>
  </si>
  <si>
    <t>1-  Simple Cross Validation</t>
  </si>
  <si>
    <t>2- K fold Validation</t>
  </si>
  <si>
    <t>3- LOO leave on out</t>
  </si>
  <si>
    <t>3- Ensembled Learning - Bagging | Boosting | Random Forest</t>
  </si>
  <si>
    <t>Simple Cross  Validations:</t>
  </si>
  <si>
    <t>1000 Records</t>
  </si>
  <si>
    <t>K Fold Validations:</t>
  </si>
  <si>
    <t>10000 Records</t>
  </si>
  <si>
    <t>1st K ( Step 1)</t>
  </si>
  <si>
    <t>2nd K ( Step 2)</t>
  </si>
  <si>
    <t>3nd K ( Step 2)</t>
  </si>
  <si>
    <t>4th k</t>
  </si>
  <si>
    <t>5th K</t>
  </si>
  <si>
    <t>6th K</t>
  </si>
  <si>
    <t>7th K</t>
  </si>
  <si>
    <t>Leave One Out: LOO</t>
  </si>
  <si>
    <t>3-</t>
  </si>
  <si>
    <t>Ensembled Machine Learning</t>
  </si>
  <si>
    <t>Anology: Panel of 5 judges in Jury</t>
  </si>
  <si>
    <t>taking the second opinion from  the other 2 doctors</t>
  </si>
  <si>
    <t>1- Both Row level and Column level Sampling</t>
  </si>
  <si>
    <t>our single ML Model is very much prone to the OVERFITTING</t>
  </si>
  <si>
    <t>Horizontal + Vertical</t>
  </si>
  <si>
    <t>Hence we thought of creating various ML models for our better accurate predictions and then we aggregate ( ensemble them) or there reslut</t>
  </si>
  <si>
    <t>2- The modeling is on DT</t>
  </si>
  <si>
    <t>T1( 3 Variables )</t>
  </si>
  <si>
    <t>T1 ( 7  variables )</t>
  </si>
  <si>
    <t>Bagging</t>
  </si>
  <si>
    <r>
      <rPr>
        <b/>
        <sz val="11"/>
        <color rgb="FFFF0000"/>
        <rFont val="Calibri"/>
        <charset val="134"/>
        <scheme val="minor"/>
      </rPr>
      <t>B</t>
    </r>
    <r>
      <rPr>
        <sz val="11"/>
        <color theme="1"/>
        <rFont val="Calibri"/>
        <charset val="134"/>
        <scheme val="minor"/>
      </rPr>
      <t xml:space="preserve">ootstrapping + </t>
    </r>
    <r>
      <rPr>
        <b/>
        <sz val="11"/>
        <color rgb="FFFF0000"/>
        <rFont val="Calibri"/>
        <charset val="134"/>
        <scheme val="minor"/>
      </rPr>
      <t>AGG</t>
    </r>
    <r>
      <rPr>
        <sz val="11"/>
        <color theme="1"/>
        <rFont val="Calibri"/>
        <charset val="134"/>
        <scheme val="minor"/>
      </rPr>
      <t>regat</t>
    </r>
    <r>
      <rPr>
        <sz val="11"/>
        <color rgb="FFFF0000"/>
        <rFont val="Calibri"/>
        <charset val="134"/>
        <scheme val="minor"/>
      </rPr>
      <t>IN</t>
    </r>
    <r>
      <rPr>
        <b/>
        <sz val="11"/>
        <color rgb="FFFF0000"/>
        <rFont val="Calibri"/>
        <charset val="134"/>
        <scheme val="minor"/>
      </rPr>
      <t>G</t>
    </r>
  </si>
  <si>
    <t>(Random Forest)</t>
  </si>
  <si>
    <t>Average</t>
  </si>
  <si>
    <t>Majority Voting</t>
  </si>
  <si>
    <t>35/ 15</t>
  </si>
  <si>
    <t>Total 4 obs</t>
  </si>
  <si>
    <t>[ Sampling with Replacement ]</t>
  </si>
  <si>
    <t>Attrributes/ Columns will remain same</t>
  </si>
  <si>
    <t>Attrributes</t>
  </si>
  <si>
    <t>S3( 3 Variables)</t>
  </si>
  <si>
    <t>S1( 3 Variables)</t>
  </si>
  <si>
    <t>S2( 3 Variables )</t>
  </si>
  <si>
    <t>T1( 4 Variables)</t>
  </si>
  <si>
    <t>T2( 6 Variables )</t>
  </si>
  <si>
    <t>S3( 5 Variables)</t>
  </si>
  <si>
    <t>Homework</t>
  </si>
  <si>
    <t>Boosting</t>
  </si>
  <si>
    <t>GBM</t>
  </si>
  <si>
    <t>Gradient Boosting Methodology</t>
  </si>
  <si>
    <t>Boosting is a FORWARD Moving Model building methodology</t>
  </si>
  <si>
    <t>where first models missclassfication  is used as an additional input to furhter evolove and create the second model and so on</t>
  </si>
  <si>
    <t>Ultrasound Report</t>
  </si>
  <si>
    <t>Decision Tree</t>
  </si>
  <si>
    <t>Classfification | Regression</t>
  </si>
  <si>
    <t>What is Machine learning ?</t>
  </si>
  <si>
    <t>Statistical Model</t>
  </si>
  <si>
    <t xml:space="preserve">Algorithms </t>
  </si>
  <si>
    <t>Specific Program</t>
  </si>
  <si>
    <t>which can learn by its own - wihout human intervention</t>
  </si>
  <si>
    <t>Human Intervention</t>
  </si>
  <si>
    <t>General</t>
  </si>
  <si>
    <t>One time Model</t>
  </si>
  <si>
    <t>NO rules or assumptions</t>
  </si>
  <si>
    <t>Relationship between the variables</t>
  </si>
  <si>
    <t>Computer Science</t>
  </si>
  <si>
    <t>Mathematics</t>
  </si>
  <si>
    <t>Large Volumous</t>
  </si>
  <si>
    <t>Sample - Less Volume</t>
  </si>
  <si>
    <t>Any Data type</t>
  </si>
  <si>
    <t>numeric Variable</t>
  </si>
  <si>
    <t>70 Years - 1950 [ popular after 1990]</t>
  </si>
  <si>
    <t>2 Centuries Older</t>
  </si>
  <si>
    <t>E: Decision Tree | RF | SVM | KNN ANN KMEANS | NB….</t>
  </si>
  <si>
    <t>Ex: Linear Reg | Logistics Regression</t>
  </si>
  <si>
    <t>Regularization : it’s a process to scale down the Coficeints of the variables</t>
  </si>
  <si>
    <t>Y = 0.9 + 1.2X1 + 20 X2 + 39 X3</t>
  </si>
  <si>
    <t>To reduce the Model complexicity and reducing the scale of coffeiceint:</t>
  </si>
  <si>
    <t xml:space="preserve">RitZ : </t>
  </si>
  <si>
    <t xml:space="preserve">This is used for Reducind the calculation complexity: </t>
  </si>
  <si>
    <t>The reduction in coeeffcient is happening to the extent that the coeffficeint will be supressed CLOSER to 0 but never be equal to 0</t>
  </si>
  <si>
    <t xml:space="preserve">Lasso : </t>
  </si>
  <si>
    <t xml:space="preserve">Feature Selection | Variable Reduction Technique along with simply reducing the Complexity </t>
  </si>
  <si>
    <t>Coefficeint can be equal to 0</t>
  </si>
  <si>
    <t>Other Tehcniques usefull for Classification:</t>
  </si>
  <si>
    <t xml:space="preserve">Naive Bayes </t>
  </si>
  <si>
    <t xml:space="preserve">Based on the Bayesian Theorm </t>
  </si>
  <si>
    <t>What is the probability of having a Quen  Card given a Face Card</t>
  </si>
  <si>
    <t>P(A|B) = P(A)* P(B|A)</t>
  </si>
  <si>
    <t>P(B)</t>
  </si>
  <si>
    <t>P(Q |F ) = 1/13 *1</t>
  </si>
  <si>
    <t>3/13</t>
  </si>
  <si>
    <t>Color</t>
  </si>
  <si>
    <t>if it is RED</t>
  </si>
  <si>
    <t xml:space="preserve">Shape </t>
  </si>
  <si>
    <t>it is ROUND</t>
  </si>
  <si>
    <t>Size</t>
  </si>
  <si>
    <t>anf about 4 inches in size</t>
  </si>
  <si>
    <t>then it would be an APPLE</t>
  </si>
  <si>
    <t>one of the most widely and commonly used technique for Regression | Classification</t>
  </si>
  <si>
    <t>What is So Naieve in Naivye Bayes theorm ?</t>
  </si>
  <si>
    <t>It's called naive because it makes the assumption that all attributes are independent of each other. This assumption is why it's called naive as in lots of real world situations this does not fit. Despite this the classifier works extremely well in lots of real world situations and has comparable performance to neutral networks and SVM's in certain cases (though not all).</t>
  </si>
  <si>
    <t>Descision Tree</t>
  </si>
  <si>
    <t>A tree like Structure, based on certain condition, the split in the data happpens</t>
  </si>
  <si>
    <t>the entire Idea behind the decision tree is based on Entropy</t>
  </si>
  <si>
    <t>randomness in the data</t>
  </si>
  <si>
    <t>Entropy - The degree of Messyness in the data</t>
  </si>
  <si>
    <t>The description about the DT</t>
  </si>
  <si>
    <t>the types of Nodes</t>
  </si>
  <si>
    <t>Entropy</t>
  </si>
  <si>
    <t>Information Gain</t>
  </si>
  <si>
    <t>Regression DT</t>
  </si>
  <si>
    <t>Classification DT</t>
  </si>
  <si>
    <t>Practical Example of DT calculating the enire thing in Excel</t>
  </si>
  <si>
    <t>Decision Tree : Tree based view of the model for classification as well as for Regression</t>
  </si>
  <si>
    <t xml:space="preserve">Decision tree can be of Two types </t>
  </si>
  <si>
    <t>1- Regression Decision Tree</t>
  </si>
  <si>
    <t xml:space="preserve">CHAID </t>
  </si>
  <si>
    <t>CART</t>
  </si>
  <si>
    <t>2- Classification Decision Tree</t>
  </si>
  <si>
    <t>Classification and Regression Tree</t>
  </si>
  <si>
    <t>Parent Node</t>
  </si>
  <si>
    <t>Types of Nodes</t>
  </si>
  <si>
    <t>Intermediate Nodes</t>
  </si>
  <si>
    <t>2 and 3</t>
  </si>
  <si>
    <t>Child Nodes</t>
  </si>
  <si>
    <t xml:space="preserve"> 4 5 6 7</t>
  </si>
  <si>
    <t>We can Build a decision Tree using two methodologies</t>
  </si>
  <si>
    <t>1- Information Gain ( fn of Entropy )</t>
  </si>
  <si>
    <t>Computationaly costly*</t>
  </si>
  <si>
    <t>2- Gini Index</t>
  </si>
  <si>
    <t>( Gini index is more popular and freq used)</t>
  </si>
  <si>
    <t>Randomness</t>
  </si>
  <si>
    <t>Entropy is a measure of disorder</t>
  </si>
  <si>
    <t>Entropy is an indicator of how messy your data is</t>
  </si>
  <si>
    <t>Decision Tree can be used for Linear Regression or for Classification as well</t>
  </si>
  <si>
    <t>for Classification</t>
  </si>
  <si>
    <t>Information Gain is inversely proportional to Entropy</t>
  </si>
  <si>
    <t>Degree of Messiness in the data</t>
  </si>
  <si>
    <t>it should be minimum</t>
  </si>
  <si>
    <t>you can find the purity of the node</t>
  </si>
  <si>
    <t>Binary Split</t>
  </si>
  <si>
    <t>Linear Regression</t>
  </si>
  <si>
    <t>Day</t>
  </si>
  <si>
    <t>Outlook</t>
  </si>
  <si>
    <t>Temp</t>
  </si>
  <si>
    <t>Humidity</t>
  </si>
  <si>
    <t>Wind</t>
  </si>
  <si>
    <t>Play tennis</t>
  </si>
  <si>
    <t>Sunny</t>
  </si>
  <si>
    <t>Hot</t>
  </si>
  <si>
    <t>high</t>
  </si>
  <si>
    <t>Weak</t>
  </si>
  <si>
    <t>NO</t>
  </si>
  <si>
    <t>Lets calculate the Gini Index</t>
  </si>
  <si>
    <t>strong</t>
  </si>
  <si>
    <t>Purity</t>
  </si>
  <si>
    <t>Maximum the Gini Index is - we would prioiritise that node</t>
  </si>
  <si>
    <t>Overcast</t>
  </si>
  <si>
    <t>weak</t>
  </si>
  <si>
    <t>YES</t>
  </si>
  <si>
    <t>rain</t>
  </si>
  <si>
    <t>mild</t>
  </si>
  <si>
    <t>cool</t>
  </si>
  <si>
    <t>out of the 14 times</t>
  </si>
  <si>
    <t>Strong</t>
  </si>
  <si>
    <t>9 YES</t>
  </si>
  <si>
    <t>5 NO</t>
  </si>
  <si>
    <t>sunny</t>
  </si>
  <si>
    <t>D11</t>
  </si>
  <si>
    <t>D12</t>
  </si>
  <si>
    <t>D13</t>
  </si>
  <si>
    <t>hot</t>
  </si>
  <si>
    <t>D14</t>
  </si>
  <si>
    <t>D15</t>
  </si>
  <si>
    <t xml:space="preserve"> ??</t>
  </si>
  <si>
    <t>It’s a Superised machine learning algorithm</t>
  </si>
  <si>
    <t>for classification problem statement</t>
  </si>
  <si>
    <t xml:space="preserve">Its is more prone for Over fitting </t>
  </si>
  <si>
    <t>Overfitting - our model is trained too well to predict the test dataset values correctly</t>
  </si>
  <si>
    <t>High</t>
  </si>
  <si>
    <t>My model is having too much flexibilitty, it would raise a negative impact on test values</t>
  </si>
  <si>
    <t xml:space="preserve">Underfitting - model is not trained properly </t>
  </si>
  <si>
    <t>Bias</t>
  </si>
  <si>
    <t>its too General, leads to incorrect value prediction or biasedness</t>
  </si>
  <si>
    <t>Whenever I am going for ML</t>
  </si>
  <si>
    <t xml:space="preserve"> there is always a ffear  of Over fitting</t>
  </si>
  <si>
    <t>to avoid overfitting while creating ML model</t>
  </si>
  <si>
    <t>we go for Cross validation approach</t>
  </si>
  <si>
    <t>K fold</t>
  </si>
  <si>
    <t>I WOULD CHOOSE THE MAXIMUM IG</t>
  </si>
  <si>
    <t>The entropy of our set is given by the following equation:</t>
  </si>
  <si>
    <t>6 times</t>
  </si>
  <si>
    <t>PLAY TENISS : 3 P, 3 N</t>
  </si>
  <si>
    <t>4 times</t>
  </si>
  <si>
    <t>??</t>
  </si>
  <si>
    <t>STRONG</t>
  </si>
  <si>
    <t>WIND</t>
  </si>
  <si>
    <t>Mild</t>
  </si>
  <si>
    <t>8 times</t>
  </si>
  <si>
    <t>PLAY TENISS : 6 P, 2 N</t>
  </si>
  <si>
    <t>Cool</t>
  </si>
  <si>
    <t>you are finding the purest node</t>
  </si>
  <si>
    <t xml:space="preserve">Reduction of impurity </t>
  </si>
  <si>
    <t>Gini ( PLAY Teniis | Wind = TRUE ) = 1 - (3/6) ^2 - (3/6)^2</t>
  </si>
  <si>
    <t>= 0.5</t>
  </si>
  <si>
    <t>Gini ( PLAY Teniis | Wind = FALSE ) = 1 - (6/8) ^2 - (2/8)^2</t>
  </si>
  <si>
    <t xml:space="preserve">Gini Index of WIND </t>
  </si>
  <si>
    <t>6/14 * 0.5 + 8/ 14 * .375 = .42</t>
  </si>
  <si>
    <t>Gini ( outlook)</t>
  </si>
  <si>
    <t>Gini ( Temperature)</t>
  </si>
  <si>
    <t>Gini(Himidity)</t>
  </si>
  <si>
    <t>Gini ( Wind)</t>
  </si>
  <si>
    <t>Gini Index :</t>
  </si>
  <si>
    <t>Gini Impurity  measures the Degree of Probability of a specific variable being wrongly classified  when it is randomly chosen</t>
  </si>
  <si>
    <t>Gini Index can be used only for Binary Split in the data</t>
  </si>
  <si>
    <t>What exactly impurity means ?</t>
  </si>
  <si>
    <r>
      <rPr>
        <sz val="11"/>
        <color theme="1"/>
        <rFont val="Calibri"/>
        <charset val="134"/>
        <scheme val="minor"/>
      </rPr>
      <t xml:space="preserve">If all the elements belong to the same class - then we call it as </t>
    </r>
    <r>
      <rPr>
        <b/>
        <sz val="11"/>
        <color theme="1"/>
        <rFont val="Calibri"/>
        <charset val="134"/>
        <scheme val="minor"/>
      </rPr>
      <t>Pure</t>
    </r>
  </si>
  <si>
    <t>The degree of Gini Index will also lie between 0 - 1</t>
  </si>
  <si>
    <t>when Gini Index has the value of 0 then we can say, all the elements belongs to a same class:</t>
  </si>
  <si>
    <t>1 denotes that the elements are randomly distributed</t>
  </si>
  <si>
    <t>Information Gain :</t>
  </si>
  <si>
    <t>IG is used to determine which feature/ attribute gives us the maximum information about the class.</t>
  </si>
  <si>
    <t>It is based on the concept Entropy</t>
  </si>
  <si>
    <t>degree of messy ness or disorder in the data</t>
  </si>
  <si>
    <t>It aims to reduce the level of Entropy starting from Root node to the leaf node</t>
  </si>
  <si>
    <t>Because in the Entropy, we are using the LOG function. Entropy is not Preffered due to the LOG function as it increases the Computatonal Cost and Complexity</t>
  </si>
  <si>
    <t xml:space="preserve">Time </t>
  </si>
  <si>
    <t>Memory</t>
  </si>
  <si>
    <t>Resources</t>
  </si>
  <si>
    <t>Machine Learning</t>
  </si>
  <si>
    <t>Training -  We build the model on - training</t>
  </si>
  <si>
    <t>Validation -  we run the model on validation to compare the results.</t>
  </si>
  <si>
    <t>at stage of validation, we can fine tune the model based on results to</t>
  </si>
  <si>
    <t>Testing - once we are done with Validation. this has to be done only once on new dataset</t>
  </si>
  <si>
    <t>I will final test that model so as to get the similar results</t>
  </si>
  <si>
    <t xml:space="preserve">KNN </t>
  </si>
  <si>
    <t>Exercise</t>
  </si>
  <si>
    <t>rpart</t>
  </si>
  <si>
    <t xml:space="preserve">rpart.control </t>
  </si>
  <si>
    <t>minsplit</t>
  </si>
  <si>
    <t>cp</t>
  </si>
  <si>
    <t>cp - Complexity Parameter</t>
  </si>
  <si>
    <t>CP is the parameter with the help of which you can PRUNE the DT</t>
  </si>
  <si>
    <t>printcp()</t>
  </si>
  <si>
    <t>pruning - Pruning is like filtering the deccision Tree</t>
  </si>
  <si>
    <t>DT Machine Learning</t>
  </si>
  <si>
    <t>DT at times gives you incorrect prediction because we are training the data once</t>
  </si>
  <si>
    <t>Overfitting</t>
  </si>
  <si>
    <t>Simple Cross Validation</t>
  </si>
  <si>
    <t>K Fold Cross Validation</t>
  </si>
  <si>
    <t>Ensembled Machine Leanring</t>
  </si>
  <si>
    <t>Bootstrapping</t>
  </si>
  <si>
    <t xml:space="preserve">Start implementing that </t>
  </si>
  <si>
    <t>DT Regressor using Boston Dataset</t>
  </si>
  <si>
    <t>DT Classifier using IRIS Dataset</t>
  </si>
  <si>
    <t>Random Forest is an Extended Version of DT, which is primarily based on Bagging Methodology</t>
  </si>
  <si>
    <t>V1 V2 V3 V4</t>
  </si>
  <si>
    <t>V1 V2 V3</t>
  </si>
  <si>
    <t>V2 V3 V4</t>
  </si>
  <si>
    <t>V2 V3 V1</t>
  </si>
  <si>
    <t xml:space="preserve">V2 V3 </t>
  </si>
  <si>
    <t>V2 V1 V4</t>
  </si>
  <si>
    <t>There is a Package called: Random Forest - Caret</t>
  </si>
  <si>
    <t>Random forest -  random forest</t>
  </si>
  <si>
    <t>H20 Package</t>
  </si>
  <si>
    <t>This Package is very popular and has gained a huge momentum in the last few years</t>
  </si>
  <si>
    <t>because of the way it works is commpletely works then other packages</t>
  </si>
  <si>
    <t>in order to use this: you have to have JDK. JVM. Java</t>
  </si>
  <si>
    <t>This works on the concpet of multithreading. Actually operates as hacing its own environment . More like a cloud</t>
  </si>
  <si>
    <t>H20 frame - instead of Dataframe</t>
  </si>
  <si>
    <t>this provides of freatures in order to implement the Ensebmled Modeling. Overftting GBM….</t>
  </si>
  <si>
    <t>Kaggle Competition : data cleaning and data processing</t>
  </si>
  <si>
    <t>DT can be Regression and for Classification</t>
  </si>
  <si>
    <t>Agenda for today's Session is to Unsupervised Machine learning</t>
  </si>
  <si>
    <t>dependent variable is not available in dataset.. hecne machine will understand the data and try to find similarities in it</t>
  </si>
  <si>
    <t>Supervised</t>
  </si>
  <si>
    <t>Whenever you have the Labeled ouput ( Y variable is labbeled)</t>
  </si>
  <si>
    <t>CHAID CART</t>
  </si>
  <si>
    <t>Naïve Bayes</t>
  </si>
  <si>
    <t>ANN</t>
  </si>
  <si>
    <t>Segmentation I will give a problem statement</t>
  </si>
  <si>
    <t>Unsuper vised</t>
  </si>
  <si>
    <r>
      <rPr>
        <sz val="11"/>
        <color theme="1"/>
        <rFont val="Calibri"/>
        <charset val="134"/>
        <scheme val="minor"/>
      </rPr>
      <t xml:space="preserve">When the Y variables is </t>
    </r>
    <r>
      <rPr>
        <b/>
        <sz val="11"/>
        <color theme="1"/>
        <rFont val="Calibri"/>
        <charset val="134"/>
        <scheme val="minor"/>
      </rPr>
      <t>unknown</t>
    </r>
  </si>
  <si>
    <t>What is Clustering</t>
  </si>
  <si>
    <t>Why Clustering</t>
  </si>
  <si>
    <t>Diff Bw Clustering and Segmentation</t>
  </si>
  <si>
    <t>How Clustering</t>
  </si>
  <si>
    <t>What is clustering</t>
  </si>
  <si>
    <t>What is segmentation</t>
  </si>
  <si>
    <t>in the Industry, Both these keywords/ terminoogies are used interchangeably</t>
  </si>
  <si>
    <t>But, there is a huge difference we have….</t>
  </si>
  <si>
    <t>Clustering - Dividing or Separating the data ( objects/ elements) into N groups</t>
  </si>
  <si>
    <t>K - Means</t>
  </si>
  <si>
    <t>Such that</t>
  </si>
  <si>
    <t>Heirachical</t>
  </si>
  <si>
    <t>Elements in each group should be similar to each other</t>
  </si>
  <si>
    <t>and</t>
  </si>
  <si>
    <t>should be marginally different from the elements in another Group</t>
  </si>
  <si>
    <t>Groups are Homogenous internally and Heterogenous Across</t>
  </si>
  <si>
    <t>Segmentation - Descriptive Form of Dividing the data in N Groups</t>
  </si>
  <si>
    <t>Rule based approach,[ CUTS/ Boundaries ]</t>
  </si>
  <si>
    <t>Like: Income &gt; 2 Lac</t>
  </si>
  <si>
    <t>Age less then 30</t>
  </si>
  <si>
    <t>Siblings = 1 Max</t>
  </si>
  <si>
    <t>Vishal:</t>
  </si>
  <si>
    <t>to get the similar group of customer for targetted marketing</t>
  </si>
  <si>
    <t>K means Algorithm is Primarily used for Clustering</t>
  </si>
  <si>
    <t>Behavorial Segmentation</t>
  </si>
  <si>
    <t>Based on…</t>
  </si>
  <si>
    <t>Interests</t>
  </si>
  <si>
    <t>Liking</t>
  </si>
  <si>
    <t>Preferences</t>
  </si>
  <si>
    <t>Choices Et can be clustered</t>
  </si>
  <si>
    <t>K in K Means stands for the Number of Clusters you want to create</t>
  </si>
  <si>
    <t>Generaly - Hit and Trial …</t>
  </si>
  <si>
    <t>More the number of groups/ Clusters will also NOT GOOD</t>
  </si>
  <si>
    <t>Less Heterogenity</t>
  </si>
  <si>
    <t xml:space="preserve">and </t>
  </si>
  <si>
    <t>less Homogeneity</t>
  </si>
  <si>
    <t>Less the number of groups/ Clusters will also NOT GOOD</t>
  </si>
  <si>
    <t>More Heterogenity</t>
  </si>
  <si>
    <t>More Homogeneity</t>
  </si>
  <si>
    <t>Some basics Around K means Alogorithm</t>
  </si>
  <si>
    <t>K means algorithm is a distance based algorithm</t>
  </si>
  <si>
    <t>it literally calculates the distance of each element with the ceter node</t>
  </si>
  <si>
    <t>How this distance is calculated ?</t>
  </si>
  <si>
    <t>Eucledian Formula</t>
  </si>
  <si>
    <t>That said, because we have a distance based algorithm,</t>
  </si>
  <si>
    <t>It is a pre requisie to standardise the variables/ columns/ attirbutes</t>
  </si>
  <si>
    <t>( all the variables should be in same scale)</t>
  </si>
  <si>
    <t>height( CMs)</t>
  </si>
  <si>
    <t>height( Mtrss)</t>
  </si>
  <si>
    <t>What is K in K Means and What is K in KNN</t>
  </si>
  <si>
    <t>What do we do with the misclassification ?</t>
  </si>
  <si>
    <t>Typically is for Clustering</t>
  </si>
  <si>
    <t>in clustering, we don’t have labels</t>
  </si>
  <si>
    <t xml:space="preserve">Profiling is the Major Important Activity to be done to understand </t>
  </si>
  <si>
    <t>a) the correct number of K Clusters to finally go with ( out of 3 or 4 or 5 or 6 )</t>
  </si>
  <si>
    <t>b) to better decide the Targettting Approach</t>
  </si>
  <si>
    <t>The above profiling can be done easily and extensively in MS Excel using the [Conditional Formating]</t>
  </si>
  <si>
    <t>so to decide the Targeting Methodologies</t>
  </si>
  <si>
    <t>** the actuall task in Clustering is not Predicting the Clusters…</t>
  </si>
  <si>
    <t>But, actuall task to identify/ read --- WHAT THAT Cluster is ALL About ?</t>
  </si>
  <si>
    <t>because then only you will be going for TARGETING</t>
  </si>
  <si>
    <t>and that happens practically using Profiling ( after K means Modeling)</t>
  </si>
  <si>
    <t>Various Performance Matrices</t>
  </si>
  <si>
    <t>Confusion Matrix - 2D : Accuracy, TPR, FPR, Sensitivity, Specificity….</t>
  </si>
  <si>
    <t xml:space="preserve">Logistics Regression - </t>
  </si>
  <si>
    <t xml:space="preserve">Concordance, Discordance, Tie </t>
  </si>
  <si>
    <t>Gain Chart</t>
  </si>
  <si>
    <t>Lift Rank Orderiing after deciling</t>
  </si>
  <si>
    <t>Agenda for todays Session :</t>
  </si>
  <si>
    <t>Unsupervised Machine learning</t>
  </si>
  <si>
    <t>Segmentation</t>
  </si>
  <si>
    <t>Types of ML</t>
  </si>
  <si>
    <t>Regression/ Classification</t>
  </si>
  <si>
    <t>Un Supervised</t>
  </si>
  <si>
    <t>You don’t have the pre labbeled output</t>
  </si>
  <si>
    <t>Reinforcement</t>
  </si>
  <si>
    <t>Clustering and Segmentation are the two keywords being used interchangeabley in the industry</t>
  </si>
  <si>
    <t>but there is a significant difference between two</t>
  </si>
  <si>
    <t>AVG &lt; 30</t>
  </si>
  <si>
    <t>Avg &lt; 30</t>
  </si>
  <si>
    <t>Segmentation - Rule Based Descriptive Cut off/ Split of the data</t>
  </si>
  <si>
    <t>Salaary &gt;2L</t>
  </si>
  <si>
    <t>Salary &lt;2l &gt; 1.5K</t>
  </si>
  <si>
    <t>What is clustering ?</t>
  </si>
  <si>
    <t xml:space="preserve">Clustering - Behavorial Segmentation. Algorithm based </t>
  </si>
  <si>
    <t>where groups are created such that each group is homogenous internally and heterogenous across</t>
  </si>
  <si>
    <r>
      <rPr>
        <sz val="11"/>
        <color theme="1"/>
        <rFont val="Calibri"/>
        <charset val="134"/>
        <scheme val="minor"/>
      </rPr>
      <t xml:space="preserve">that said:  all the clients in a group is having </t>
    </r>
    <r>
      <rPr>
        <b/>
        <sz val="11"/>
        <color rgb="FFFF0000"/>
        <rFont val="Calibri"/>
        <charset val="134"/>
        <scheme val="minor"/>
      </rPr>
      <t>almost  the same likings/ properties/ Preferences/ choices/ charecterstikcs…</t>
    </r>
  </si>
  <si>
    <t>and is very much different from the another group</t>
  </si>
  <si>
    <t>Why Clustering ? &gt;&gt;&gt; TARGETING</t>
  </si>
  <si>
    <t>Each and every bussiness unit / organization wants to reach out there customer in the perfect customsed dedication fashion</t>
  </si>
  <si>
    <t>but that is not possible [ resources contraints ]</t>
  </si>
  <si>
    <t>creta / Brezza - Compact SUVs model</t>
  </si>
  <si>
    <t xml:space="preserve">so they want to cluster the overall data into N groups so that </t>
  </si>
  <si>
    <t>instead of entertaining totak K samples, they can Target N groups only</t>
  </si>
  <si>
    <t>K &gt; N</t>
  </si>
  <si>
    <t>Hence Generally we have teams : Segmentation and Targeting</t>
  </si>
  <si>
    <t>Draft the policy, action Items, Campainging, marketing strategies acccordingly to target each cluster there after</t>
  </si>
  <si>
    <t>Distance Based algorithm</t>
  </si>
  <si>
    <t>Euclidean Distance formulae</t>
  </si>
  <si>
    <t>K in K means stands for the number of clusters you want to create</t>
  </si>
  <si>
    <t>Mean - Average distance between two datapoints/ Nodes</t>
  </si>
  <si>
    <t>when we are dealing with K means or KNN algortihm ( Distance Based)</t>
  </si>
  <si>
    <t>we always ensure to standardise the data - to bring all the variables on same unit/ scale</t>
  </si>
  <si>
    <t>mm length</t>
  </si>
  <si>
    <t>length KM</t>
  </si>
  <si>
    <t>How to find the right number of Clusters ?</t>
  </si>
  <si>
    <t>Generally, 1- Hit and trial - 3 or with 4 or with 5 and then will strudy the pattern in each clustering…</t>
  </si>
  <si>
    <t>2- Elbow Chart</t>
  </si>
  <si>
    <t>Classification Techniques</t>
  </si>
  <si>
    <t>Naivye Bayes Methodology</t>
  </si>
  <si>
    <t>What is KNN …. ?</t>
  </si>
  <si>
    <t>KNN Methodology</t>
  </si>
  <si>
    <t>Why to use KNN ?</t>
  </si>
  <si>
    <t>ANN - Deep Learning</t>
  </si>
  <si>
    <t>How KNN ?</t>
  </si>
  <si>
    <t>Adv ( atleast 3) ?</t>
  </si>
  <si>
    <t>Dis- Adv ( Atleast 3)</t>
  </si>
  <si>
    <t>IF not KNN then what ( alternative) ?</t>
  </si>
  <si>
    <t xml:space="preserve">K means </t>
  </si>
  <si>
    <t>K is the number of Clusters you are looking to be created</t>
  </si>
  <si>
    <t>How to know the right K value ?</t>
  </si>
  <si>
    <t xml:space="preserve">1- Bussiness - Understanding </t>
  </si>
  <si>
    <t>2- Hit and Trial- then see the rigght set of Clusters which splits the data in the right form…</t>
  </si>
  <si>
    <t>Hierarchal</t>
  </si>
  <si>
    <t>Homogenity - Heterogeneity</t>
  </si>
  <si>
    <t>3- Elbow Method</t>
  </si>
  <si>
    <t>While Working in Data Science - especially in the case of Python ( or certain extent with R)</t>
  </si>
  <si>
    <t>STackOver Flow</t>
  </si>
  <si>
    <t>you should feel prevelaged and confidnet using the various Blogs and Forums, white Papers for your reference</t>
  </si>
  <si>
    <t>The role of K means Algorithm in your Project..</t>
  </si>
  <si>
    <t>Application of Algorithm specially for Clustering with K means Is only 30 to 40 percent of the overall task</t>
  </si>
  <si>
    <t>remaining time and effforts actually goes</t>
  </si>
  <si>
    <t>1- to understand the way how and why those clusters are created</t>
  </si>
  <si>
    <t xml:space="preserve">2- what are the charactersticks (behaviour/ likings/ properties/ choices/ attributes) </t>
  </si>
  <si>
    <t>3- Profiling of the data points( customers)</t>
  </si>
  <si>
    <t>This generally happens well in the Excel file only, with the Conditional formating</t>
  </si>
  <si>
    <r>
      <rPr>
        <sz val="11"/>
        <color theme="1"/>
        <rFont val="Calibri"/>
        <charset val="134"/>
        <scheme val="minor"/>
      </rPr>
      <t xml:space="preserve">4- then you have to plan the proper </t>
    </r>
    <r>
      <rPr>
        <b/>
        <i/>
        <u/>
        <sz val="11"/>
        <color theme="1"/>
        <rFont val="Calibri"/>
        <charset val="134"/>
        <scheme val="minor"/>
      </rPr>
      <t>Targeting</t>
    </r>
    <r>
      <rPr>
        <sz val="11"/>
        <color theme="1"/>
        <rFont val="Calibri"/>
        <charset val="134"/>
        <scheme val="minor"/>
      </rPr>
      <t xml:space="preserve"> approach</t>
    </r>
  </si>
  <si>
    <t>almost all the companies are having Segmentation and Targeting Team</t>
  </si>
  <si>
    <t>30 students are there in the class</t>
  </si>
  <si>
    <t>What is the Difference between Clustering and Factor Analysis</t>
  </si>
  <si>
    <t>PCA - Principal Component Analysis</t>
  </si>
  <si>
    <t>Clustering all about Grouping the ROWS</t>
  </si>
  <si>
    <t>Factor Analysis is all about Grouping the Columns</t>
  </si>
  <si>
    <t>100 Questions ?</t>
  </si>
  <si>
    <t>Quants</t>
  </si>
  <si>
    <t>Q5</t>
  </si>
  <si>
    <t>Q6</t>
  </si>
  <si>
    <t>Tax</t>
  </si>
  <si>
    <t>are you mathematics Geek?</t>
  </si>
  <si>
    <t>How good you feel about Physics</t>
  </si>
  <si>
    <t>did you do well in Statistics</t>
  </si>
  <si>
    <t>Task: Make sure you are submitting me the solution by coming Saturday</t>
  </si>
  <si>
    <t>You are not supposed or going to use any Statistical Algorithm, but its going to be purely descriptive based + Bussiness Specefic</t>
  </si>
  <si>
    <t>Segmentation:</t>
  </si>
  <si>
    <t>Rules based descriptive slicing of the data</t>
  </si>
  <si>
    <t>Transactional Data - Its having various transaction from user</t>
  </si>
  <si>
    <t xml:space="preserve">For identyfing how important a customer is: </t>
  </si>
  <si>
    <t>2- How recently he has done the shopping ?</t>
  </si>
  <si>
    <t>Recency</t>
  </si>
  <si>
    <t xml:space="preserve">3- How many times he has done the transaction </t>
  </si>
  <si>
    <t>Freqency</t>
  </si>
  <si>
    <t>F</t>
  </si>
  <si>
    <t>1- How much value of the money he is spending</t>
  </si>
  <si>
    <t>Monetory</t>
  </si>
  <si>
    <t>M</t>
  </si>
  <si>
    <t>Quartiling</t>
  </si>
  <si>
    <t>Using Sample Super Store</t>
  </si>
  <si>
    <t>Already Shared on Google Shared Drive</t>
  </si>
  <si>
    <t>Transactional data converted into Customer level data ?</t>
  </si>
  <si>
    <t>For each customer, you can get the</t>
  </si>
  <si>
    <t>CleintID</t>
  </si>
  <si>
    <t>Total Money</t>
  </si>
  <si>
    <t>Frequncy</t>
  </si>
  <si>
    <t>Q_of Rec</t>
  </si>
  <si>
    <t>Q_of Monetory</t>
  </si>
  <si>
    <t>Q_of Freq</t>
  </si>
  <si>
    <t>Quantiles</t>
  </si>
  <si>
    <t>XYZ</t>
  </si>
  <si>
    <t>Total Recency Columns into 4 splits</t>
  </si>
  <si>
    <t>Total monetory Columns into 4 splits</t>
  </si>
  <si>
    <t>Total Freq Columns into 4 splits</t>
  </si>
  <si>
    <t>Don’t you think</t>
  </si>
  <si>
    <t>that if a person is having Q1 of Recency - they are the most active customers</t>
  </si>
  <si>
    <t>Can you start X sell and Up sell strategies</t>
  </si>
  <si>
    <t>Q1 of monetory</t>
  </si>
  <si>
    <t>that if a person is having Q2 and Q3 of Recency - they are the Risky customers</t>
  </si>
  <si>
    <t>you should start Retention policies</t>
  </si>
  <si>
    <t>that if a person is having Q4 of Recency - they are the Deactivated customers</t>
  </si>
  <si>
    <t>you should start reactiavtition campaigning</t>
  </si>
  <si>
    <t>that if a person is having Q1 of Recency and Q4 of Freq and Q4 of montery - they are the Best Customres</t>
  </si>
  <si>
    <t>Platimum CARD</t>
  </si>
  <si>
    <t>that if a person is having Q1 of Recency and Q2 and Q3 of Freq and Q4 of montery - they are the Good Customres</t>
  </si>
  <si>
    <t>Gold Card</t>
  </si>
  <si>
    <t>that if a person is having Q1 of Recency and Q2 and Q3 of Freq and Q2 and Q3 of montery - they are the OK Customres</t>
  </si>
  <si>
    <t>Silver Card</t>
  </si>
  <si>
    <t>Naivye Bayes Classifier</t>
  </si>
  <si>
    <t>This is only used for Classification:</t>
  </si>
  <si>
    <r>
      <rPr>
        <sz val="11"/>
        <color theme="1"/>
        <rFont val="Calibri"/>
        <charset val="134"/>
        <scheme val="minor"/>
      </rPr>
      <t xml:space="preserve">this algorthm is primarily based on </t>
    </r>
    <r>
      <rPr>
        <b/>
        <sz val="11"/>
        <color theme="1"/>
        <rFont val="Calibri"/>
        <charset val="134"/>
        <scheme val="minor"/>
      </rPr>
      <t>bayes</t>
    </r>
    <r>
      <rPr>
        <sz val="11"/>
        <color theme="1"/>
        <rFont val="Calibri"/>
        <charset val="134"/>
        <scheme val="minor"/>
      </rPr>
      <t xml:space="preserve"> Theorm</t>
    </r>
  </si>
  <si>
    <t xml:space="preserve">P ( A | B) = </t>
  </si>
  <si>
    <t>P (A) * p ( B/ A)</t>
  </si>
  <si>
    <t xml:space="preserve">what is the probability of having a Queen CARD if </t>
  </si>
  <si>
    <t>p ( Q/ F)</t>
  </si>
  <si>
    <t>= P(Q) * P( F/Q)</t>
  </si>
  <si>
    <t>1/13</t>
  </si>
  <si>
    <t>it’s a  FACE CARD</t>
  </si>
  <si>
    <t>P ( F)</t>
  </si>
  <si>
    <t>What is so Naïve About Naivye Bayes Theorm</t>
  </si>
  <si>
    <t>It's called naive because it makes the assumption that all attributes are independent of each other. 
This assumption is why it's called naive as in lots of real world situations this does not fit. Despite this the classifier works extremely well in lots of real world situations and has comparable performance to neutral networks and SVM's in certain cases (though not all).</t>
  </si>
  <si>
    <t>What is Unsupervised Machine learning</t>
  </si>
  <si>
    <t>We don’t have pre labelled / defined output/ objective</t>
  </si>
  <si>
    <t>What is Segmentation</t>
  </si>
  <si>
    <t>What are the types and Techniques involved in Clustering</t>
  </si>
  <si>
    <t>Everybussiness unit wants to reach out there customer in the best possible manner !</t>
  </si>
  <si>
    <t>That means if  they have 1000 customer , they wouldhave loved to serve all 1000 customer in there own personel customised required way</t>
  </si>
  <si>
    <t>Hence the Idea is to cluster/ group the similar related objects/ cleints. Customer in the same group having</t>
  </si>
  <si>
    <t>almost same liking. Choice. Preferences. Behaviour in one group</t>
  </si>
  <si>
    <t>and very much different from the clients in another group</t>
  </si>
  <si>
    <t>That simply means - each group is created in such a way that, it is homogenous internally and heterogenous across….</t>
  </si>
  <si>
    <t>All the variables should be numeric or continuous</t>
  </si>
  <si>
    <t xml:space="preserve">the groups created are not pre determined or pre decided….. </t>
  </si>
  <si>
    <t>Because, K means is distance based alogorithm, we have to have standardization in the data… in the variables</t>
  </si>
  <si>
    <t>Scale of the units of various variables should be same - V1 is in KM, and V2 is in CM</t>
  </si>
  <si>
    <t xml:space="preserve"> Z score - Standardization</t>
  </si>
  <si>
    <t>as an output your alogorithm will just allocate each and every datapoint into a particular group… that’s it.</t>
  </si>
  <si>
    <t>that means, you need to identify the reason why a particular group is created. What is the property or common aspect in that group</t>
  </si>
  <si>
    <t>Both clustering and segmentation keyword are used interchangeably in the industry</t>
  </si>
  <si>
    <t>but they have two different meanings</t>
  </si>
  <si>
    <t>Segmentation - Descriptive Rule based split and cut off in the data</t>
  </si>
  <si>
    <t>Clustering is statistical alogorithm based grouping</t>
  </si>
  <si>
    <t>segmentation is Desriptive rule based split in the data</t>
  </si>
  <si>
    <t>The final reason and objective of both - Clustering and segmentation is to Target each group in a collective fashion</t>
  </si>
  <si>
    <t>Techniques used in Clustering - K means [ 99 % ]</t>
  </si>
  <si>
    <t>Distance based Alogorithm</t>
  </si>
  <si>
    <t>heirarchical</t>
  </si>
  <si>
    <t>formulae used is - Eucleadian Formula</t>
  </si>
  <si>
    <t>transactional data for retail or e commerce: like Amazon transaction data</t>
  </si>
  <si>
    <t>Freq</t>
  </si>
  <si>
    <t>Q_Recency</t>
  </si>
  <si>
    <t>Q_Freq</t>
  </si>
  <si>
    <t>q_Monetory</t>
  </si>
  <si>
    <t>Order Date</t>
  </si>
  <si>
    <t>3 Clsuter</t>
  </si>
  <si>
    <t>4 Clsuter</t>
  </si>
  <si>
    <t>5 Clsuter</t>
  </si>
  <si>
    <t>6 Clsuter</t>
  </si>
  <si>
    <t>Demographics</t>
  </si>
  <si>
    <t>Var 1</t>
  </si>
  <si>
    <t>Internet</t>
  </si>
  <si>
    <t>SMS</t>
  </si>
  <si>
    <t>Var 4</t>
  </si>
  <si>
    <t>Var 5</t>
  </si>
  <si>
    <t>Age\</t>
  </si>
  <si>
    <t>Var 7</t>
  </si>
  <si>
    <t>Var 8</t>
  </si>
  <si>
    <t>Var 9</t>
  </si>
  <si>
    <t>Var 10</t>
  </si>
  <si>
    <t>Data udnerstading</t>
  </si>
  <si>
    <t>Var 11</t>
  </si>
  <si>
    <t>Bussiness Accumen</t>
  </si>
  <si>
    <t>Var 12</t>
  </si>
  <si>
    <t>a Bit of Excel ( Hygenic )</t>
  </si>
  <si>
    <t>Var 13</t>
  </si>
  <si>
    <t>Formating</t>
  </si>
  <si>
    <t>Var 14</t>
  </si>
  <si>
    <t>Pivots</t>
  </si>
  <si>
    <t>Other Details</t>
  </si>
  <si>
    <t>Var15</t>
  </si>
  <si>
    <t>Advanced Formulaes</t>
  </si>
  <si>
    <t>Var16</t>
  </si>
  <si>
    <t>Custom and conditional Formating</t>
  </si>
  <si>
    <t>Var17</t>
  </si>
  <si>
    <t>Var18</t>
  </si>
  <si>
    <t>Var19</t>
  </si>
  <si>
    <t>Value</t>
  </si>
  <si>
    <t>Ritred</t>
  </si>
  <si>
    <t>K NN</t>
  </si>
  <si>
    <t>K NN is the Classification Technique</t>
  </si>
  <si>
    <t>K = Always ODD</t>
  </si>
  <si>
    <t>Very much freq and Widely used Methodology</t>
  </si>
  <si>
    <t>Because of the Fact that, it can easily work on NON Parametric Variable equation</t>
  </si>
  <si>
    <t>K nearest Neighbour</t>
  </si>
  <si>
    <t>This can also be used, for missing values treatment</t>
  </si>
  <si>
    <t>KNN Algorithm is very much Robust to - OUTLIERS</t>
  </si>
  <si>
    <t>KNN is a also a Distance Based Approach</t>
  </si>
  <si>
    <t>for using K NN AS well , you should standardise the data</t>
  </si>
  <si>
    <t>using Eucledian Formulae</t>
  </si>
  <si>
    <t>SVM - This is again a Classification Tehcnique</t>
  </si>
  <si>
    <t>Support Vector Machine</t>
  </si>
  <si>
    <t>HyperPlane</t>
  </si>
  <si>
    <t>Kernel Function</t>
  </si>
  <si>
    <t xml:space="preserve">SVM has a technique called the kernel trick. These are functions which takes low dimensional input space and transform it to a higher dimensional space </t>
  </si>
  <si>
    <t>incase if we are unable to find the hyperplane in 2D ( low dimension )</t>
  </si>
  <si>
    <t>then it will convert that into 3D to find the Hyperplane:</t>
  </si>
  <si>
    <t>Example: Circles in 2D can be viewed as Discs or Spirals in 3D</t>
  </si>
  <si>
    <t>Tuninig Parameters | To determine the optimal Hyperplan</t>
  </si>
  <si>
    <t>C value</t>
  </si>
  <si>
    <t>Penalty Parameter | Regularization</t>
  </si>
  <si>
    <t>C is less | Less Penalty | More Missclassifications | lineint to the missclassification</t>
  </si>
  <si>
    <t>C is more | more Penalty | less Miss classifications | Rigid to the missclassfication</t>
  </si>
  <si>
    <t>Gamma</t>
  </si>
  <si>
    <t>How many points nearby you want to consider</t>
  </si>
  <si>
    <t>Less Gamma | Farther points are also considered</t>
  </si>
  <si>
    <t>High Gamma  | Nearby points are considered</t>
  </si>
  <si>
    <t>Kernel</t>
  </si>
  <si>
    <t>Linear | rbf &gt; Radial Basis Function</t>
  </si>
  <si>
    <t>Margin</t>
  </si>
  <si>
    <t>Distance from the points</t>
  </si>
  <si>
    <t>What is Neuron ?</t>
  </si>
  <si>
    <t>A single Processing UNIT in ANN or BNN</t>
  </si>
  <si>
    <t>and we have 100s or 1000s of Neurons in ANN [ Billions of Neurons in BNN]</t>
  </si>
  <si>
    <t>hence one neuron is nothing but one model</t>
  </si>
  <si>
    <t>hence ANN is nothing but multiple Models in LAYERS - Input | Hidden [ 1 or 1+ ]| Output Layer</t>
  </si>
  <si>
    <t>Artifical Neural Networks</t>
  </si>
  <si>
    <t>This actually comes under the lense of Deep Learning</t>
  </si>
  <si>
    <t>This is comparatively the latest thechnique for Classification we have recently Developed</t>
  </si>
  <si>
    <t>may, by in the 1995*</t>
  </si>
  <si>
    <r>
      <rPr>
        <sz val="11"/>
        <color theme="1"/>
        <rFont val="Calibri"/>
        <charset val="134"/>
        <scheme val="minor"/>
      </rPr>
      <t xml:space="preserve">the anology has be derived based on the functionality of </t>
    </r>
    <r>
      <rPr>
        <b/>
        <sz val="11"/>
        <color theme="1"/>
        <rFont val="Calibri"/>
        <charset val="134"/>
        <scheme val="minor"/>
      </rPr>
      <t>Human Brain</t>
    </r>
  </si>
  <si>
    <t>Nuerons running for all the senses</t>
  </si>
  <si>
    <t>Eyes</t>
  </si>
  <si>
    <t>Ears</t>
  </si>
  <si>
    <t>Skin</t>
  </si>
  <si>
    <t>Nose</t>
  </si>
  <si>
    <t>Actual Processs:</t>
  </si>
  <si>
    <t>https://blogs.nvidia.com/blog/2009/12/16/whats-the-difference-between-a-cpu-and-a-gpu/</t>
  </si>
  <si>
    <t>https://towardsdatascience.com/introduction-to-artificial-neural-networks-ann-1aea15775ef9</t>
  </si>
  <si>
    <t>For Neurons detailing</t>
  </si>
  <si>
    <t>Neurons | Dendrites( Inputs columns) | Weight (Synapse)</t>
  </si>
  <si>
    <r>
      <rPr>
        <sz val="11"/>
        <color theme="1"/>
        <rFont val="Calibri"/>
        <charset val="134"/>
        <scheme val="minor"/>
      </rPr>
      <t xml:space="preserve">Activation Function | Linear / Sigmoid | </t>
    </r>
    <r>
      <rPr>
        <b/>
        <sz val="11"/>
        <color theme="1"/>
        <rFont val="Calibri"/>
        <charset val="134"/>
        <scheme val="minor"/>
      </rPr>
      <t>ReLU</t>
    </r>
    <r>
      <rPr>
        <sz val="11"/>
        <color theme="1"/>
        <rFont val="Calibri"/>
        <charset val="134"/>
        <scheme val="minor"/>
      </rPr>
      <t>| TanH</t>
    </r>
  </si>
  <si>
    <t>Squashing Function : Fine Tune ( Blending )</t>
  </si>
  <si>
    <t>Activation of the Last Layer to resonate the final output : like - Relu + Relu + Sigmoid to get the output in 0 or 1</t>
  </si>
  <si>
    <t>Epoch</t>
  </si>
  <si>
    <t>One complete Cycle with N ( 100 ) Iterations  to finalise Optimise Adjust the Wieght and BIAS</t>
  </si>
  <si>
    <t>Wight and BIAS - Randomly</t>
  </si>
  <si>
    <t xml:space="preserve">Y^ - Pred </t>
  </si>
  <si>
    <t xml:space="preserve">Y - Act </t>
  </si>
  <si>
    <t>Y^ - Y = Error &gt;&gt; This Error will be Adjusted with Error Rate  (0.5)</t>
  </si>
  <si>
    <t>| 0.005 | 0.05 Learning</t>
  </si>
  <si>
    <t>I can Actually do the ANN with Below Two Mehtods</t>
  </si>
  <si>
    <t xml:space="preserve">1- scikit Library: </t>
  </si>
  <si>
    <t>Manually mention the Numberof Layers</t>
  </si>
  <si>
    <t>Learning RaTE | Error Rate</t>
  </si>
  <si>
    <t>Nunber of Neurons in each</t>
  </si>
  <si>
    <t>Activation Function</t>
  </si>
  <si>
    <t xml:space="preserve">2- Keras </t>
  </si>
  <si>
    <t>Based on NVIDIA based on Tensorflow</t>
  </si>
  <si>
    <t xml:space="preserve">We are to Discuss - Web scarpping </t>
  </si>
  <si>
    <t>Text Mining and Text Analytics in Detail</t>
  </si>
  <si>
    <t>Text Analytics  is the process of deriving information ( high quality information ) with certain tactics/ methodologies finding the pattern</t>
  </si>
  <si>
    <t>or trend in the data</t>
  </si>
  <si>
    <t xml:space="preserve">Text Analytics </t>
  </si>
  <si>
    <t>Data Analytics</t>
  </si>
  <si>
    <t>the data in Written form/ Textual form</t>
  </si>
  <si>
    <t>the data  which was in Tabular Form !!</t>
  </si>
  <si>
    <t xml:space="preserve">Video </t>
  </si>
  <si>
    <t>Audio</t>
  </si>
  <si>
    <t>Image files</t>
  </si>
  <si>
    <t>Un - strucutred Data</t>
  </si>
  <si>
    <t>Strucutred Data</t>
  </si>
  <si>
    <t>Non Tabular Data</t>
  </si>
  <si>
    <t>Free flowing data</t>
  </si>
  <si>
    <t>Why do you think Machine learning/ Artifical intelligence</t>
  </si>
  <si>
    <t>Why do you think Text Analytics is going to be a major skill set required ?</t>
  </si>
  <si>
    <t xml:space="preserve">With the evolution of </t>
  </si>
  <si>
    <t>Wearable Devices</t>
  </si>
  <si>
    <t>Sensor Tehnologies</t>
  </si>
  <si>
    <t>iOT - internet of Things</t>
  </si>
  <si>
    <t>Big Data Platform</t>
  </si>
  <si>
    <t>Social Media</t>
  </si>
  <si>
    <t>Micro Bloging websites</t>
  </si>
  <si>
    <t>Online Forums articles Blogs</t>
  </si>
  <si>
    <t>not only the Text + Image + Audio</t>
  </si>
  <si>
    <t>What is Text Analytics</t>
  </si>
  <si>
    <t>Why Text Analytics</t>
  </si>
  <si>
    <t>Bussiness Application of Text Analytics</t>
  </si>
  <si>
    <t>Sentiment Analytics</t>
  </si>
  <si>
    <t>Sentiment Analytics and Text Analytics are not at all the Same thing</t>
  </si>
  <si>
    <t>I would say - Sentiment Analytics is a part / type of Text Analytics</t>
  </si>
  <si>
    <t>Word cloud ?</t>
  </si>
  <si>
    <t>Sentiment Analysis</t>
  </si>
  <si>
    <t xml:space="preserve">Ex: </t>
  </si>
  <si>
    <t>You have a Facebook Page</t>
  </si>
  <si>
    <t>someone has written something on your FB Bussiness Page</t>
  </si>
  <si>
    <t>First of All: we are supposed to know the thing wirttten in Text is ?</t>
  </si>
  <si>
    <t>Feedback</t>
  </si>
  <si>
    <t>Intent Analtyics</t>
  </si>
  <si>
    <t>Paragraph Written on any Website</t>
  </si>
  <si>
    <t>Complaint</t>
  </si>
  <si>
    <t>Article</t>
  </si>
  <si>
    <t>Review</t>
  </si>
  <si>
    <t>Blog</t>
  </si>
  <si>
    <t>Appreciation</t>
  </si>
  <si>
    <t>White Paper</t>
  </si>
  <si>
    <t>Suggestion</t>
  </si>
  <si>
    <t>Sentiment Analytics ?</t>
  </si>
  <si>
    <t>Process of Finding the Patterns and Trends in the data and then identtying the sentiments of the over- all</t>
  </si>
  <si>
    <t>Comments captured from Facebook Bussiess Page</t>
  </si>
  <si>
    <t>Reviews from youtube Page</t>
  </si>
  <si>
    <t>Positive</t>
  </si>
  <si>
    <t>Neutral</t>
  </si>
  <si>
    <t>Negative</t>
  </si>
  <si>
    <t>Basic Building Block of Sentimental Analytics</t>
  </si>
  <si>
    <t>Intent Analysis</t>
  </si>
  <si>
    <t>Generally Classification and Clustering</t>
  </si>
  <si>
    <t>Contextual Semantic Search(CSS)</t>
  </si>
  <si>
    <t>Now this is where things get really interesting. To derive actionable insights, it is important to understand what aspect of the brand is a user discussing about. For example: Amazon would want to segregate messages that related to: late deliveries, billing issues, promotion related queries, product reviews etc. On the other hand, Starbucks would want to classify messages based on whether they relate to staff behavior, new coffee flavors, hygiene feedback, online orders, store name and location etc. But how can one do that?</t>
  </si>
  <si>
    <t>Text Analytics</t>
  </si>
  <si>
    <t>is discussed under the - DEEP Learning</t>
  </si>
  <si>
    <t>NLP - Natural Language/ leanring Process</t>
  </si>
  <si>
    <t>Text Mining and Text Analytics</t>
  </si>
  <si>
    <t>BPOs are using the Text mining - They convert the Audio Data into the Text DATa</t>
  </si>
  <si>
    <t>Further use that for Quality and other Setniment Analytics purpose</t>
  </si>
  <si>
    <t xml:space="preserve">The reason why Text Analytics/ Sentiment analytics is very much usefull and rrequired because </t>
  </si>
  <si>
    <t>we have some capabilities now in place with the help of which we can retreive the data from the online websites, social media… online Forums</t>
  </si>
  <si>
    <t>Web Crawlers and Web Scrappers</t>
  </si>
  <si>
    <t>GlassDoor</t>
  </si>
  <si>
    <t>Moster</t>
  </si>
  <si>
    <t>Indeed</t>
  </si>
  <si>
    <t>HR Analtyics / Sentiment</t>
  </si>
  <si>
    <t>Naukri</t>
  </si>
  <si>
    <t>Most Typicall issues in the company</t>
  </si>
  <si>
    <t>FB Pages</t>
  </si>
  <si>
    <t>Web Crawlers and Web Scrappers are the tools created for retreivingg the data from the online sources( Websites/ URLs )</t>
  </si>
  <si>
    <t>What is the difference between Web Crawler and Web Scrapping</t>
  </si>
  <si>
    <t>Market Basket Analysis</t>
  </si>
  <si>
    <r>
      <rPr>
        <sz val="11"/>
        <color theme="1"/>
        <rFont val="Calibri"/>
        <charset val="134"/>
        <scheme val="minor"/>
      </rPr>
      <t xml:space="preserve">if </t>
    </r>
    <r>
      <rPr>
        <b/>
        <sz val="11"/>
        <color rgb="FFFF0000"/>
        <rFont val="Calibri"/>
        <charset val="134"/>
        <scheme val="minor"/>
      </rPr>
      <t>prod A</t>
    </r>
    <r>
      <rPr>
        <sz val="11"/>
        <color theme="1"/>
        <rFont val="Calibri"/>
        <charset val="134"/>
        <scheme val="minor"/>
      </rPr>
      <t xml:space="preserve"> is purchased == &gt; what is the likely hood that he will also purchase </t>
    </r>
    <r>
      <rPr>
        <b/>
        <sz val="11"/>
        <color rgb="FFFF0000"/>
        <rFont val="Calibri"/>
        <charset val="134"/>
        <scheme val="minor"/>
      </rPr>
      <t>PROD B</t>
    </r>
  </si>
  <si>
    <t>Ex: Beer Diaper Analysis</t>
  </si>
  <si>
    <t>Diapers Beers</t>
  </si>
  <si>
    <t>Generally done in Retail sector, ecommerce and Supermarket</t>
  </si>
  <si>
    <t>A ==&gt; B</t>
  </si>
  <si>
    <t xml:space="preserve">Why MBA ? </t>
  </si>
  <si>
    <t>You can better draft the sales pitch with many ways</t>
  </si>
  <si>
    <t>a) you can offer discount on purchasing Prod Y when you have already purchased Prod X</t>
  </si>
  <si>
    <t>b) you can club X &amp; Y as one single product</t>
  </si>
  <si>
    <t xml:space="preserve">Toothpaste &amp; Brush </t>
  </si>
  <si>
    <t>Conditioner with Shampoo</t>
  </si>
  <si>
    <t>Shoe Polish and Show shiner | Brush</t>
  </si>
  <si>
    <t>Gift Item | Wallet + Belt</t>
  </si>
  <si>
    <t>c) you can place A &amp; B in the same place/ shelf to push the sales [ X cross | up sell ]</t>
  </si>
  <si>
    <t>Few Terminologies:</t>
  </si>
  <si>
    <t>Support</t>
  </si>
  <si>
    <t>Confidence</t>
  </si>
  <si>
    <t>Lift</t>
  </si>
  <si>
    <t xml:space="preserve">Maggie ==&gt; Kech up </t>
  </si>
  <si>
    <t>Maggie ==&gt; Safal Peas</t>
  </si>
  <si>
    <t>Milk, bread</t>
  </si>
  <si>
    <t>LMS - R case Study*</t>
  </si>
  <si>
    <t>milk, egg</t>
  </si>
  <si>
    <t>milk, bread, egg</t>
  </si>
  <si>
    <t>bread, egg, butter</t>
  </si>
  <si>
    <t>butter, bread</t>
  </si>
  <si>
    <t xml:space="preserve">Recommendation System </t>
  </si>
  <si>
    <t>milk, egg, bread</t>
  </si>
  <si>
    <t>Collaborative</t>
  </si>
  <si>
    <t>LMS - Case Studies</t>
  </si>
  <si>
    <t>Content Based</t>
  </si>
  <si>
    <t>Content Based Filtering</t>
  </si>
  <si>
    <t xml:space="preserve">only and only based </t>
  </si>
  <si>
    <t>Profile of Users</t>
  </si>
  <si>
    <t>data.world</t>
  </si>
  <si>
    <t>kaggle</t>
  </si>
  <si>
    <t>fivethirthyeight</t>
  </si>
  <si>
    <t>Buzzfeed</t>
  </si>
  <si>
    <t>Socaraa Opendata</t>
  </si>
  <si>
    <t>Data Gov</t>
  </si>
  <si>
    <t>QuanDl</t>
  </si>
  <si>
    <t>UCI</t>
  </si>
</sst>
</file>

<file path=xl/styles.xml><?xml version="1.0" encoding="utf-8"?>
<styleSheet xmlns="http://schemas.openxmlformats.org/spreadsheetml/2006/main">
  <numFmts count="9">
    <numFmt numFmtId="176" formatCode="dd/mmm"/>
    <numFmt numFmtId="177" formatCode="mmm/yy"/>
    <numFmt numFmtId="178" formatCode="dd/mm/yyyy"/>
    <numFmt numFmtId="179" formatCode="_ &quot;₹&quot;* #,##0.00_ ;_ &quot;₹&quot;* \-#,##0.00_ ;_ &quot;₹&quot;* &quot;-&quot;??_ ;_ @_ "/>
    <numFmt numFmtId="180" formatCode="_ * #,##0.00_ ;_ * \-#,##0.00_ ;_ * &quot;-&quot;??_ ;_ @_ "/>
    <numFmt numFmtId="181" formatCode="_ * #,##0_ ;_ * \-#,##0_ ;_ * &quot;-&quot;_ ;_ @_ "/>
    <numFmt numFmtId="182" formatCode="_ &quot;₹&quot;* #,##0_ ;_ &quot;₹&quot;* \-#,##0_ ;_ &quot;₹&quot;* &quot;-&quot;_ ;_ @_ "/>
    <numFmt numFmtId="183" formatCode="0.0%"/>
    <numFmt numFmtId="184" formatCode="mm/dd/yyyy\ \(dddd\)"/>
  </numFmts>
  <fonts count="69">
    <font>
      <sz val="11"/>
      <color theme="1"/>
      <name val="Calibri"/>
      <charset val="134"/>
      <scheme val="minor"/>
    </font>
    <font>
      <b/>
      <sz val="11"/>
      <color theme="1"/>
      <name val="Calibri"/>
      <charset val="134"/>
      <scheme val="minor"/>
    </font>
    <font>
      <b/>
      <u/>
      <sz val="11"/>
      <color theme="1"/>
      <name val="Calibri"/>
      <charset val="134"/>
      <scheme val="minor"/>
    </font>
    <font>
      <sz val="11"/>
      <color theme="0"/>
      <name val="Calibri"/>
      <charset val="134"/>
      <scheme val="minor"/>
    </font>
    <font>
      <b/>
      <sz val="16"/>
      <color theme="1"/>
      <name val="Georgia"/>
      <charset val="134"/>
    </font>
    <font>
      <sz val="8"/>
      <color theme="1"/>
      <name val="Georgia"/>
      <charset val="134"/>
    </font>
    <font>
      <b/>
      <sz val="8"/>
      <color theme="1"/>
      <name val="Georgia"/>
      <charset val="134"/>
    </font>
    <font>
      <b/>
      <sz val="11"/>
      <color theme="0"/>
      <name val="Calibri"/>
      <charset val="134"/>
      <scheme val="minor"/>
    </font>
    <font>
      <b/>
      <i/>
      <sz val="11"/>
      <color theme="0"/>
      <name val="Calibri"/>
      <charset val="134"/>
      <scheme val="minor"/>
    </font>
    <font>
      <u/>
      <sz val="14.3"/>
      <color theme="10"/>
      <name val="Calibri"/>
      <charset val="134"/>
    </font>
    <font>
      <b/>
      <i/>
      <u/>
      <sz val="11"/>
      <color theme="0"/>
      <name val="Calibri"/>
      <charset val="134"/>
      <scheme val="minor"/>
    </font>
    <font>
      <sz val="10"/>
      <color theme="1"/>
      <name val="Calibri"/>
      <charset val="134"/>
      <scheme val="minor"/>
    </font>
    <font>
      <b/>
      <sz val="18"/>
      <color theme="1"/>
      <name val="Calibri"/>
      <charset val="134"/>
      <scheme val="minor"/>
    </font>
    <font>
      <b/>
      <sz val="11"/>
      <color rgb="FF242729"/>
      <name val="Arial"/>
      <charset val="134"/>
    </font>
    <font>
      <b/>
      <sz val="20"/>
      <color theme="0"/>
      <name val="Calibri"/>
      <charset val="134"/>
      <scheme val="minor"/>
    </font>
    <font>
      <sz val="11"/>
      <color theme="2" tint="-0.0999786370433668"/>
      <name val="Calibri"/>
      <charset val="134"/>
      <scheme val="minor"/>
    </font>
    <font>
      <sz val="11"/>
      <color rgb="FF000000"/>
      <name val="Segoe UI"/>
      <charset val="134"/>
    </font>
    <font>
      <sz val="11"/>
      <color rgb="FFFF0000"/>
      <name val="Calibri"/>
      <charset val="134"/>
      <scheme val="minor"/>
    </font>
    <font>
      <sz val="10.5"/>
      <color rgb="FF333333"/>
      <name val="Arial"/>
      <charset val="134"/>
    </font>
    <font>
      <b/>
      <sz val="11"/>
      <color rgb="FFFF0000"/>
      <name val="Calibri"/>
      <charset val="134"/>
      <scheme val="minor"/>
    </font>
    <font>
      <i/>
      <sz val="12.5"/>
      <color rgb="FF666666"/>
      <name val="Times New Roman"/>
      <charset val="134"/>
    </font>
    <font>
      <sz val="9"/>
      <color rgb="FF242729"/>
      <name val="Arial"/>
      <charset val="134"/>
    </font>
    <font>
      <b/>
      <sz val="16"/>
      <color theme="1"/>
      <name val="Calibri"/>
      <charset val="134"/>
      <scheme val="minor"/>
    </font>
    <font>
      <i/>
      <sz val="11"/>
      <color rgb="FFFF0000"/>
      <name val="Calibri"/>
      <charset val="134"/>
      <scheme val="minor"/>
    </font>
    <font>
      <sz val="11"/>
      <color theme="0" tint="-0.149998474074526"/>
      <name val="Calibri"/>
      <charset val="134"/>
      <scheme val="minor"/>
    </font>
    <font>
      <b/>
      <i/>
      <sz val="11"/>
      <color theme="1"/>
      <name val="Calibri"/>
      <charset val="134"/>
      <scheme val="minor"/>
    </font>
    <font>
      <b/>
      <i/>
      <u/>
      <sz val="11"/>
      <color rgb="FF000000"/>
      <name val="Segoe UI"/>
      <charset val="134"/>
    </font>
    <font>
      <b/>
      <sz val="11"/>
      <color theme="2" tint="-0.249977111117893"/>
      <name val="Calibri"/>
      <charset val="134"/>
      <scheme val="minor"/>
    </font>
    <font>
      <sz val="9"/>
      <color theme="1"/>
      <name val="Calibri"/>
      <charset val="134"/>
      <scheme val="minor"/>
    </font>
    <font>
      <b/>
      <i/>
      <u/>
      <sz val="11"/>
      <color theme="1"/>
      <name val="Calibri"/>
      <charset val="134"/>
      <scheme val="minor"/>
    </font>
    <font>
      <b/>
      <sz val="22"/>
      <color theme="0"/>
      <name val="Calibri"/>
      <charset val="134"/>
      <scheme val="minor"/>
    </font>
    <font>
      <sz val="8"/>
      <color theme="1"/>
      <name val="Calibri"/>
      <charset val="134"/>
      <scheme val="minor"/>
    </font>
    <font>
      <u/>
      <sz val="14.3"/>
      <color rgb="FF800080"/>
      <name val="Calibri"/>
      <charset val="134"/>
    </font>
    <font>
      <b/>
      <sz val="6"/>
      <color theme="1"/>
      <name val="Calibri"/>
      <charset val="134"/>
      <scheme val="minor"/>
    </font>
    <font>
      <b/>
      <sz val="11"/>
      <color rgb="FF00B050"/>
      <name val="Calibri"/>
      <charset val="134"/>
      <scheme val="minor"/>
    </font>
    <font>
      <b/>
      <sz val="11"/>
      <color theme="3" tint="0.399975585192419"/>
      <name val="Calibri"/>
      <charset val="134"/>
      <scheme val="minor"/>
    </font>
    <font>
      <i/>
      <sz val="11"/>
      <color theme="1"/>
      <name val="Calibri"/>
      <charset val="134"/>
      <scheme val="minor"/>
    </font>
    <font>
      <b/>
      <sz val="11"/>
      <color rgb="FF000000"/>
      <name val="Segoe UI"/>
      <charset val="134"/>
    </font>
    <font>
      <b/>
      <sz val="10"/>
      <color theme="1"/>
      <name val="Verdana"/>
      <charset val="134"/>
    </font>
    <font>
      <sz val="14"/>
      <color theme="1"/>
      <name val="Calibri"/>
      <charset val="134"/>
      <scheme val="minor"/>
    </font>
    <font>
      <sz val="18"/>
      <color theme="1"/>
      <name val="Calibri"/>
      <charset val="134"/>
      <scheme val="minor"/>
    </font>
    <font>
      <u/>
      <sz val="14.3"/>
      <color theme="3" tint="-0.5"/>
      <name val="Calibri"/>
      <charset val="134"/>
    </font>
    <font>
      <b/>
      <sz val="14"/>
      <color theme="1"/>
      <name val="Calibri"/>
      <charset val="134"/>
      <scheme val="minor"/>
    </font>
    <font>
      <sz val="22"/>
      <color theme="1"/>
      <name val="Calibri"/>
      <charset val="134"/>
      <scheme val="minor"/>
    </font>
    <font>
      <sz val="11.25"/>
      <color rgb="FF242729"/>
      <name val="Arial"/>
      <charset val="134"/>
    </font>
    <font>
      <sz val="9.75"/>
      <color rgb="FF242729"/>
      <name val="Consolas"/>
      <charset val="134"/>
    </font>
    <font>
      <sz val="11"/>
      <color theme="2"/>
      <name val="Calibri"/>
      <charset val="134"/>
      <scheme val="minor"/>
    </font>
    <font>
      <b/>
      <sz val="11"/>
      <color theme="0" tint="-0.0499893185216834"/>
      <name val="Calibri"/>
      <charset val="134"/>
      <scheme val="minor"/>
    </font>
    <font>
      <strike/>
      <sz val="11"/>
      <color theme="1"/>
      <name val="Calibri"/>
      <charset val="134"/>
      <scheme val="minor"/>
    </font>
    <font>
      <sz val="11"/>
      <color theme="1"/>
      <name val="Calibri"/>
      <charset val="0"/>
      <scheme val="minor"/>
    </font>
    <font>
      <sz val="11"/>
      <color theme="0"/>
      <name val="Calibri"/>
      <charset val="0"/>
      <scheme val="minor"/>
    </font>
    <font>
      <b/>
      <sz val="11"/>
      <color theme="1"/>
      <name val="Calibri"/>
      <charset val="0"/>
      <scheme val="minor"/>
    </font>
    <font>
      <sz val="11"/>
      <color rgb="FFFF0000"/>
      <name val="Calibri"/>
      <charset val="0"/>
      <scheme val="minor"/>
    </font>
    <font>
      <b/>
      <sz val="13"/>
      <color theme="3"/>
      <name val="Calibri"/>
      <charset val="134"/>
      <scheme val="minor"/>
    </font>
    <font>
      <sz val="11"/>
      <color rgb="FF006100"/>
      <name val="Calibri"/>
      <charset val="0"/>
      <scheme val="minor"/>
    </font>
    <font>
      <b/>
      <sz val="11"/>
      <color theme="3"/>
      <name val="Calibri"/>
      <charset val="134"/>
      <scheme val="minor"/>
    </font>
    <font>
      <b/>
      <sz val="18"/>
      <color theme="3"/>
      <name val="Calibri"/>
      <charset val="134"/>
      <scheme val="minor"/>
    </font>
    <font>
      <b/>
      <sz val="11"/>
      <color rgb="FFFFFFFF"/>
      <name val="Calibri"/>
      <charset val="0"/>
      <scheme val="minor"/>
    </font>
    <font>
      <b/>
      <sz val="11"/>
      <color rgb="FF3F3F3F"/>
      <name val="Calibri"/>
      <charset val="0"/>
      <scheme val="minor"/>
    </font>
    <font>
      <sz val="11"/>
      <color rgb="FF9C6500"/>
      <name val="Calibri"/>
      <charset val="0"/>
      <scheme val="minor"/>
    </font>
    <font>
      <b/>
      <sz val="15"/>
      <color theme="3"/>
      <name val="Calibri"/>
      <charset val="134"/>
      <scheme val="minor"/>
    </font>
    <font>
      <b/>
      <sz val="11"/>
      <color rgb="FFFA7D00"/>
      <name val="Calibri"/>
      <charset val="0"/>
      <scheme val="minor"/>
    </font>
    <font>
      <sz val="11"/>
      <color rgb="FFFA7D00"/>
      <name val="Calibri"/>
      <charset val="0"/>
      <scheme val="minor"/>
    </font>
    <font>
      <i/>
      <sz val="11"/>
      <color rgb="FF7F7F7F"/>
      <name val="Calibri"/>
      <charset val="0"/>
      <scheme val="minor"/>
    </font>
    <font>
      <u/>
      <sz val="11"/>
      <color rgb="FF800080"/>
      <name val="Calibri"/>
      <charset val="0"/>
      <scheme val="minor"/>
    </font>
    <font>
      <sz val="11"/>
      <color rgb="FF3F3F76"/>
      <name val="Calibri"/>
      <charset val="0"/>
      <scheme val="minor"/>
    </font>
    <font>
      <sz val="11"/>
      <color rgb="FF9C0006"/>
      <name val="Calibri"/>
      <charset val="0"/>
      <scheme val="minor"/>
    </font>
    <font>
      <b/>
      <sz val="11"/>
      <color theme="5" tint="-0.249977111117893"/>
      <name val="Calibri"/>
      <charset val="134"/>
      <scheme val="minor"/>
    </font>
    <font>
      <b/>
      <sz val="8"/>
      <color theme="1"/>
      <name val="Calibri"/>
      <charset val="134"/>
      <scheme val="minor"/>
    </font>
  </fonts>
  <fills count="68">
    <fill>
      <patternFill patternType="none"/>
    </fill>
    <fill>
      <patternFill patternType="gray125"/>
    </fill>
    <fill>
      <patternFill patternType="solid">
        <fgColor theme="3" tint="0.799981688894314"/>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theme="1"/>
        <bgColor indexed="64"/>
      </patternFill>
    </fill>
    <fill>
      <patternFill patternType="solid">
        <fgColor rgb="FFFFFF00"/>
        <bgColor indexed="64"/>
      </patternFill>
    </fill>
    <fill>
      <patternFill patternType="solid">
        <fgColor theme="3" tint="-0.249977111117893"/>
        <bgColor indexed="64"/>
      </patternFill>
    </fill>
    <fill>
      <patternFill patternType="solid">
        <fgColor theme="2"/>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2" tint="-0.0999786370433668"/>
        <bgColor indexed="64"/>
      </patternFill>
    </fill>
    <fill>
      <patternFill patternType="solid">
        <fgColor rgb="FFFFC000"/>
        <bgColor indexed="64"/>
      </patternFill>
    </fill>
    <fill>
      <patternFill patternType="solid">
        <fgColor rgb="FF00FF99"/>
        <bgColor indexed="64"/>
      </patternFill>
    </fill>
    <fill>
      <patternFill patternType="solid">
        <fgColor theme="7" tint="0.599993896298105"/>
        <bgColor indexed="64"/>
      </patternFill>
    </fill>
    <fill>
      <patternFill patternType="solid">
        <fgColor theme="3" tint="0.599993896298105"/>
        <bgColor indexed="64"/>
      </patternFill>
    </fill>
    <fill>
      <patternFill patternType="solid">
        <fgColor theme="4" tint="0.399975585192419"/>
        <bgColor indexed="64"/>
      </patternFill>
    </fill>
    <fill>
      <patternFill patternType="solid">
        <fgColor rgb="FF92D050"/>
        <bgColor indexed="64"/>
      </patternFill>
    </fill>
    <fill>
      <patternFill patternType="solid">
        <fgColor theme="3"/>
        <bgColor indexed="64"/>
      </patternFill>
    </fill>
    <fill>
      <patternFill patternType="solid">
        <fgColor theme="2" tint="-0.249977111117893"/>
        <bgColor indexed="64"/>
      </patternFill>
    </fill>
    <fill>
      <patternFill patternType="solid">
        <fgColor theme="3" tint="0.399975585192419"/>
        <bgColor indexed="64"/>
      </patternFill>
    </fill>
    <fill>
      <patternFill patternType="solid">
        <fgColor theme="2" tint="-0.499984740745262"/>
        <bgColor indexed="64"/>
      </patternFill>
    </fill>
    <fill>
      <patternFill patternType="solid">
        <fgColor rgb="FF00B050"/>
        <bgColor indexed="64"/>
      </patternFill>
    </fill>
    <fill>
      <patternFill patternType="solid">
        <fgColor rgb="FFFF0000"/>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rgb="FFC0E020"/>
        <bgColor indexed="64"/>
      </patternFill>
    </fill>
    <fill>
      <patternFill patternType="solid">
        <fgColor rgb="FFFF9500"/>
        <bgColor indexed="64"/>
      </patternFill>
    </fill>
    <fill>
      <patternFill patternType="solid">
        <fgColor theme="3" tint="0.8"/>
        <bgColor indexed="64"/>
      </patternFill>
    </fill>
    <fill>
      <patternFill patternType="solid">
        <fgColor theme="6" tint="0.8"/>
        <bgColor indexed="64"/>
      </patternFill>
    </fill>
    <fill>
      <patternFill patternType="solid">
        <fgColor theme="4" tint="0.599993896298105"/>
        <bgColor indexed="64"/>
      </patternFill>
    </fill>
    <fill>
      <patternFill patternType="solid">
        <fgColor theme="1" tint="0.0499893185216834"/>
        <bgColor indexed="64"/>
      </patternFill>
    </fill>
    <fill>
      <patternFill patternType="solid">
        <fgColor theme="9" tint="0.799981688894314"/>
        <bgColor indexed="64"/>
      </patternFill>
    </fill>
    <fill>
      <patternFill patternType="solid">
        <fgColor theme="5" tint="-0.249977111117893"/>
        <bgColor indexed="64"/>
      </patternFill>
    </fill>
    <fill>
      <patternFill patternType="solid">
        <fgColor theme="9" tint="0.399975585192419"/>
        <bgColor indexed="64"/>
      </patternFill>
    </fill>
    <fill>
      <patternFill patternType="solid">
        <fgColor theme="1" tint="0.499984740745262"/>
        <bgColor indexed="64"/>
      </patternFill>
    </fill>
    <fill>
      <patternFill patternType="solid">
        <fgColor theme="4"/>
        <bgColor indexed="64"/>
      </patternFill>
    </fill>
    <fill>
      <patternFill patternType="solid">
        <fgColor theme="9" tint="0.599993896298105"/>
        <bgColor indexed="64"/>
      </patternFill>
    </fill>
    <fill>
      <patternFill patternType="solid">
        <fgColor theme="6"/>
        <bgColor indexed="64"/>
      </patternFill>
    </fill>
    <fill>
      <patternFill patternType="solid">
        <fgColor theme="0" tint="-0.15"/>
        <bgColor indexed="64"/>
      </patternFill>
    </fill>
    <fill>
      <patternFill patternType="solid">
        <fgColor theme="4" tint="0.4"/>
        <bgColor indexed="64"/>
      </patternFill>
    </fill>
    <fill>
      <patternFill patternType="solid">
        <fgColor theme="2" tint="-0.1"/>
        <bgColor indexed="64"/>
      </patternFill>
    </fill>
    <fill>
      <patternFill patternType="solid">
        <fgColor theme="3" tint="0.6"/>
        <bgColor indexed="64"/>
      </patternFill>
    </fill>
    <fill>
      <patternFill patternType="solid">
        <fgColor theme="4" tint="0.6"/>
        <bgColor indexed="64"/>
      </patternFill>
    </fill>
    <fill>
      <patternFill patternType="solid">
        <fgColor rgb="FF3399FF"/>
        <bgColor indexed="64"/>
      </patternFill>
    </fill>
    <fill>
      <patternFill patternType="solid">
        <fgColor theme="0"/>
        <bgColor indexed="64"/>
      </patternFill>
    </fill>
    <fill>
      <patternFill patternType="solid">
        <fgColor theme="8" tint="0.8"/>
        <bgColor indexed="64"/>
      </patternFill>
    </fill>
    <fill>
      <patternFill patternType="solid">
        <fgColor theme="9" tint="0.8"/>
        <bgColor indexed="64"/>
      </patternFill>
    </fill>
    <fill>
      <patternFill patternType="solid">
        <fgColor rgb="FFFF7C80"/>
        <bgColor indexed="64"/>
      </patternFill>
    </fill>
    <fill>
      <patternFill patternType="solid">
        <fgColor theme="8" tint="0.399975585192419"/>
        <bgColor indexed="64"/>
      </patternFill>
    </fill>
    <fill>
      <patternFill patternType="solid">
        <fgColor rgb="FFC00000"/>
        <bgColor indexed="64"/>
      </patternFill>
    </fill>
    <fill>
      <patternFill patternType="solid">
        <fgColor rgb="FF99CCFF"/>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7"/>
        <bgColor indexed="64"/>
      </patternFill>
    </fill>
    <fill>
      <patternFill patternType="solid">
        <fgColor theme="8"/>
        <bgColor indexed="64"/>
      </patternFill>
    </fill>
    <fill>
      <patternFill patternType="solid">
        <fgColor theme="5"/>
        <bgColor indexed="64"/>
      </patternFill>
    </fill>
    <fill>
      <patternFill patternType="solid">
        <fgColor rgb="FFC6EFCE"/>
        <bgColor indexed="64"/>
      </patternFill>
    </fill>
    <fill>
      <patternFill patternType="solid">
        <fgColor rgb="FFA5A5A5"/>
        <bgColor indexed="64"/>
      </patternFill>
    </fill>
    <fill>
      <patternFill patternType="solid">
        <fgColor theme="9"/>
        <bgColor indexed="64"/>
      </patternFill>
    </fill>
    <fill>
      <patternFill patternType="solid">
        <fgColor rgb="FFF2F2F2"/>
        <bgColor indexed="64"/>
      </patternFill>
    </fill>
    <fill>
      <patternFill patternType="solid">
        <fgColor rgb="FFFFEB9C"/>
        <bgColor indexed="64"/>
      </patternFill>
    </fill>
    <fill>
      <patternFill patternType="solid">
        <fgColor rgb="FFFFFFCC"/>
        <bgColor indexed="64"/>
      </patternFill>
    </fill>
    <fill>
      <patternFill patternType="solid">
        <fgColor theme="8" tint="0.799981688894314"/>
        <bgColor indexed="64"/>
      </patternFill>
    </fill>
    <fill>
      <patternFill patternType="solid">
        <fgColor rgb="FFFFCC99"/>
        <bgColor indexed="64"/>
      </patternFill>
    </fill>
    <fill>
      <patternFill patternType="solid">
        <fgColor rgb="FFFFC7CE"/>
        <bgColor indexed="64"/>
      </patternFill>
    </fill>
  </fills>
  <borders count="53">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style="medium">
        <color auto="1"/>
      </right>
      <top/>
      <bottom style="medium">
        <color auto="1"/>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style="medium">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
        <color auto="1"/>
      </right>
      <top/>
      <bottom style="medium">
        <color rgb="FFFF0000"/>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right/>
      <top style="thin">
        <color theme="4"/>
      </top>
      <bottom style="double">
        <color theme="4"/>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xf numFmtId="0" fontId="49" fillId="32" borderId="0" applyNumberFormat="0" applyBorder="0" applyAlignment="0" applyProtection="0">
      <alignment vertical="center"/>
    </xf>
    <xf numFmtId="180" fontId="0" fillId="0" borderId="0" applyFont="0" applyFill="0" applyBorder="0" applyAlignment="0" applyProtection="0">
      <alignment vertical="center"/>
    </xf>
    <xf numFmtId="181" fontId="0" fillId="0" borderId="0" applyFont="0" applyFill="0" applyBorder="0" applyAlignment="0" applyProtection="0">
      <alignment vertical="center"/>
    </xf>
    <xf numFmtId="182" fontId="0" fillId="0" borderId="0" applyFont="0" applyFill="0" applyBorder="0" applyAlignment="0" applyProtection="0">
      <alignment vertical="center"/>
    </xf>
    <xf numFmtId="179" fontId="0" fillId="0" borderId="0" applyFont="0" applyFill="0" applyBorder="0" applyAlignment="0" applyProtection="0">
      <alignment vertical="center"/>
    </xf>
    <xf numFmtId="9" fontId="0" fillId="0" borderId="0" applyFont="0" applyFill="0" applyBorder="0" applyAlignment="0" applyProtection="0"/>
    <xf numFmtId="0" fontId="57" fillId="60" borderId="48" applyNumberFormat="0" applyAlignment="0" applyProtection="0">
      <alignment vertical="center"/>
    </xf>
    <xf numFmtId="0" fontId="53" fillId="0" borderId="46" applyNumberFormat="0" applyFill="0" applyAlignment="0" applyProtection="0">
      <alignment vertical="center"/>
    </xf>
    <xf numFmtId="0" fontId="0" fillId="64" borderId="50" applyNumberFormat="0" applyFont="0" applyAlignment="0" applyProtection="0">
      <alignment vertical="center"/>
    </xf>
    <xf numFmtId="0" fontId="9" fillId="0" borderId="0" applyNumberFormat="0" applyFill="0" applyBorder="0" applyAlignment="0" applyProtection="0">
      <alignment vertical="top"/>
      <protection locked="0"/>
    </xf>
    <xf numFmtId="0" fontId="50" fillId="54" borderId="0" applyNumberFormat="0" applyBorder="0" applyAlignment="0" applyProtection="0">
      <alignment vertical="center"/>
    </xf>
    <xf numFmtId="0" fontId="64" fillId="0" borderId="0" applyNumberFormat="0" applyFill="0" applyBorder="0" applyAlignment="0" applyProtection="0">
      <alignment vertical="center"/>
    </xf>
    <xf numFmtId="0" fontId="49" fillId="4" borderId="0" applyNumberFormat="0" applyBorder="0" applyAlignment="0" applyProtection="0">
      <alignment vertical="center"/>
    </xf>
    <xf numFmtId="0" fontId="52" fillId="0" borderId="0" applyNumberFormat="0" applyFill="0" applyBorder="0" applyAlignment="0" applyProtection="0">
      <alignment vertical="center"/>
    </xf>
    <xf numFmtId="0" fontId="49" fillId="26" borderId="0" applyNumberFormat="0" applyBorder="0" applyAlignment="0" applyProtection="0">
      <alignment vertical="center"/>
    </xf>
    <xf numFmtId="0" fontId="56"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0" fillId="0" borderId="46" applyNumberFormat="0" applyFill="0" applyAlignment="0" applyProtection="0">
      <alignment vertical="center"/>
    </xf>
    <xf numFmtId="0" fontId="55" fillId="0" borderId="47" applyNumberFormat="0" applyFill="0" applyAlignment="0" applyProtection="0">
      <alignment vertical="center"/>
    </xf>
    <xf numFmtId="0" fontId="55" fillId="0" borderId="0" applyNumberFormat="0" applyFill="0" applyBorder="0" applyAlignment="0" applyProtection="0">
      <alignment vertical="center"/>
    </xf>
    <xf numFmtId="0" fontId="65" fillId="66" borderId="51" applyNumberFormat="0" applyAlignment="0" applyProtection="0">
      <alignment vertical="center"/>
    </xf>
    <xf numFmtId="0" fontId="50" fillId="27" borderId="0" applyNumberFormat="0" applyBorder="0" applyAlignment="0" applyProtection="0">
      <alignment vertical="center"/>
    </xf>
    <xf numFmtId="0" fontId="54" fillId="59" borderId="0" applyNumberFormat="0" applyBorder="0" applyAlignment="0" applyProtection="0">
      <alignment vertical="center"/>
    </xf>
    <xf numFmtId="0" fontId="58" fillId="62" borderId="49" applyNumberFormat="0" applyAlignment="0" applyProtection="0">
      <alignment vertical="center"/>
    </xf>
    <xf numFmtId="0" fontId="49" fillId="12" borderId="0" applyNumberFormat="0" applyBorder="0" applyAlignment="0" applyProtection="0">
      <alignment vertical="center"/>
    </xf>
    <xf numFmtId="0" fontId="61" fillId="62" borderId="51" applyNumberFormat="0" applyAlignment="0" applyProtection="0">
      <alignment vertical="center"/>
    </xf>
    <xf numFmtId="0" fontId="62" fillId="0" borderId="52" applyNumberFormat="0" applyFill="0" applyAlignment="0" applyProtection="0">
      <alignment vertical="center"/>
    </xf>
    <xf numFmtId="0" fontId="51" fillId="0" borderId="45" applyNumberFormat="0" applyFill="0" applyAlignment="0" applyProtection="0">
      <alignment vertical="center"/>
    </xf>
    <xf numFmtId="0" fontId="66" fillId="67" borderId="0" applyNumberFormat="0" applyBorder="0" applyAlignment="0" applyProtection="0">
      <alignment vertical="center"/>
    </xf>
    <xf numFmtId="0" fontId="59" fillId="63" borderId="0" applyNumberFormat="0" applyBorder="0" applyAlignment="0" applyProtection="0">
      <alignment vertical="center"/>
    </xf>
    <xf numFmtId="0" fontId="50" fillId="38" borderId="0" applyNumberFormat="0" applyBorder="0" applyAlignment="0" applyProtection="0">
      <alignment vertical="center"/>
    </xf>
    <xf numFmtId="0" fontId="49" fillId="65" borderId="0" applyNumberFormat="0" applyBorder="0" applyAlignment="0" applyProtection="0">
      <alignment vertical="center"/>
    </xf>
    <xf numFmtId="0" fontId="50" fillId="18" borderId="0" applyNumberFormat="0" applyBorder="0" applyAlignment="0" applyProtection="0">
      <alignment vertical="center"/>
    </xf>
    <xf numFmtId="0" fontId="50" fillId="58" borderId="0" applyNumberFormat="0" applyBorder="0" applyAlignment="0" applyProtection="0">
      <alignment vertical="center"/>
    </xf>
    <xf numFmtId="0" fontId="49" fillId="11" borderId="0" applyNumberFormat="0" applyBorder="0" applyAlignment="0" applyProtection="0">
      <alignment vertical="center"/>
    </xf>
    <xf numFmtId="0" fontId="49" fillId="34" borderId="0" applyNumberFormat="0" applyBorder="0" applyAlignment="0" applyProtection="0">
      <alignment vertical="center"/>
    </xf>
    <xf numFmtId="0" fontId="50" fillId="10" borderId="0" applyNumberFormat="0" applyBorder="0" applyAlignment="0" applyProtection="0">
      <alignment vertical="center"/>
    </xf>
    <xf numFmtId="0" fontId="50" fillId="40" borderId="0" applyNumberFormat="0" applyBorder="0" applyAlignment="0" applyProtection="0">
      <alignment vertical="center"/>
    </xf>
    <xf numFmtId="0" fontId="49" fillId="9" borderId="0" applyNumberFormat="0" applyBorder="0" applyAlignment="0" applyProtection="0">
      <alignment vertical="center"/>
    </xf>
    <xf numFmtId="0" fontId="50" fillId="56" borderId="0" applyNumberFormat="0" applyBorder="0" applyAlignment="0" applyProtection="0">
      <alignment vertical="center"/>
    </xf>
    <xf numFmtId="0" fontId="49" fillId="3" borderId="0" applyNumberFormat="0" applyBorder="0" applyAlignment="0" applyProtection="0">
      <alignment vertical="center"/>
    </xf>
    <xf numFmtId="0" fontId="49" fillId="16" borderId="0" applyNumberFormat="0" applyBorder="0" applyAlignment="0" applyProtection="0">
      <alignment vertical="center"/>
    </xf>
    <xf numFmtId="0" fontId="50" fillId="57" borderId="0" applyNumberFormat="0" applyBorder="0" applyAlignment="0" applyProtection="0">
      <alignment vertical="center"/>
    </xf>
    <xf numFmtId="0" fontId="49" fillId="55" borderId="0" applyNumberFormat="0" applyBorder="0" applyAlignment="0" applyProtection="0">
      <alignment vertical="center"/>
    </xf>
    <xf numFmtId="0" fontId="50" fillId="51" borderId="0" applyNumberFormat="0" applyBorder="0" applyAlignment="0" applyProtection="0">
      <alignment vertical="center"/>
    </xf>
    <xf numFmtId="0" fontId="50" fillId="61" borderId="0" applyNumberFormat="0" applyBorder="0" applyAlignment="0" applyProtection="0">
      <alignment vertical="center"/>
    </xf>
    <xf numFmtId="0" fontId="49" fillId="39" borderId="0" applyNumberFormat="0" applyBorder="0" applyAlignment="0" applyProtection="0">
      <alignment vertical="center"/>
    </xf>
    <xf numFmtId="0" fontId="50" fillId="36" borderId="0" applyNumberFormat="0" applyBorder="0" applyAlignment="0" applyProtection="0">
      <alignment vertical="center"/>
    </xf>
  </cellStyleXfs>
  <cellXfs count="898">
    <xf numFmtId="0" fontId="0" fillId="0" borderId="0" xfId="0"/>
    <xf numFmtId="0" fontId="1" fillId="2" borderId="1" xfId="0" applyFont="1" applyFill="1" applyBorder="1"/>
    <xf numFmtId="0" fontId="1" fillId="2" borderId="2" xfId="0" applyFont="1" applyFill="1" applyBorder="1"/>
    <xf numFmtId="0" fontId="1" fillId="2" borderId="3" xfId="0" applyFont="1" applyFill="1" applyBorder="1"/>
    <xf numFmtId="0" fontId="1" fillId="0" borderId="0" xfId="0" applyFont="1"/>
    <xf numFmtId="0" fontId="0" fillId="0" borderId="4" xfId="0" applyBorder="1"/>
    <xf numFmtId="0" fontId="0" fillId="0" borderId="5" xfId="0" applyBorder="1"/>
    <xf numFmtId="0" fontId="0" fillId="0" borderId="6" xfId="0" applyBorder="1"/>
    <xf numFmtId="0" fontId="0" fillId="3" borderId="4" xfId="0" applyFill="1" applyBorder="1"/>
    <xf numFmtId="0" fontId="0" fillId="3" borderId="5" xfId="0" applyFill="1" applyBorder="1"/>
    <xf numFmtId="0" fontId="0" fillId="3" borderId="7" xfId="0" applyFill="1" applyBorder="1" applyAlignment="1">
      <alignment horizontal="center"/>
    </xf>
    <xf numFmtId="0" fontId="0" fillId="3" borderId="0" xfId="0" applyFill="1"/>
    <xf numFmtId="0" fontId="0" fillId="4" borderId="4" xfId="0" applyFill="1" applyBorder="1"/>
    <xf numFmtId="0" fontId="0" fillId="4" borderId="5" xfId="0" applyFill="1" applyBorder="1"/>
    <xf numFmtId="0" fontId="2" fillId="0" borderId="0" xfId="0" applyFont="1"/>
    <xf numFmtId="0" fontId="0" fillId="3" borderId="6" xfId="0" applyFill="1" applyBorder="1"/>
    <xf numFmtId="0" fontId="0" fillId="4" borderId="6" xfId="0" applyFill="1" applyBorder="1"/>
    <xf numFmtId="0" fontId="0" fillId="5" borderId="0" xfId="0" applyFill="1"/>
    <xf numFmtId="0" fontId="1" fillId="0" borderId="4" xfId="0" applyFont="1" applyBorder="1"/>
    <xf numFmtId="0" fontId="1" fillId="0" borderId="5" xfId="0" applyFont="1" applyBorder="1"/>
    <xf numFmtId="0" fontId="1" fillId="0" borderId="6" xfId="0" applyFont="1" applyBorder="1"/>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0" fillId="0" borderId="8" xfId="0" applyBorder="1"/>
    <xf numFmtId="0" fontId="0" fillId="0" borderId="9" xfId="0" applyBorder="1"/>
    <xf numFmtId="0" fontId="0" fillId="0" borderId="10" xfId="0" applyBorder="1"/>
    <xf numFmtId="0" fontId="0" fillId="0" borderId="11" xfId="0" applyBorder="1"/>
    <xf numFmtId="0" fontId="1" fillId="6" borderId="0" xfId="0" applyFont="1" applyFill="1"/>
    <xf numFmtId="0" fontId="3" fillId="5" borderId="0" xfId="0" applyFont="1" applyFill="1" applyAlignment="1">
      <alignment horizontal="center"/>
    </xf>
    <xf numFmtId="0" fontId="0" fillId="0" borderId="12" xfId="0" applyBorder="1"/>
    <xf numFmtId="0" fontId="1" fillId="2" borderId="1" xfId="0" applyFont="1" applyFill="1" applyBorder="1" applyAlignment="1">
      <alignment horizontal="center" vertical="center"/>
    </xf>
    <xf numFmtId="0" fontId="0" fillId="0" borderId="13" xfId="0" applyBorder="1"/>
    <xf numFmtId="0" fontId="0" fillId="0" borderId="14" xfId="0" applyBorder="1"/>
    <xf numFmtId="0" fontId="1" fillId="2" borderId="2" xfId="0" applyFont="1" applyFill="1" applyBorder="1" applyAlignment="1">
      <alignment horizontal="center" vertical="center"/>
    </xf>
    <xf numFmtId="0" fontId="1" fillId="0" borderId="0" xfId="0" applyFont="1" applyBorder="1"/>
    <xf numFmtId="0" fontId="1" fillId="0" borderId="0" xfId="0" applyFont="1" applyBorder="1" applyAlignment="1">
      <alignment horizontal="center" vertical="center"/>
    </xf>
    <xf numFmtId="0" fontId="1" fillId="0" borderId="4"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0" fillId="0" borderId="15" xfId="0" applyBorder="1"/>
    <xf numFmtId="0" fontId="1" fillId="2" borderId="3" xfId="0" applyFont="1" applyFill="1" applyBorder="1" applyAlignment="1">
      <alignment horizontal="center" vertical="center"/>
    </xf>
    <xf numFmtId="0" fontId="0" fillId="0" borderId="1" xfId="0" applyBorder="1"/>
    <xf numFmtId="0" fontId="0" fillId="0" borderId="2" xfId="0" applyBorder="1"/>
    <xf numFmtId="0" fontId="0" fillId="0" borderId="3" xfId="0" applyBorder="1"/>
    <xf numFmtId="0" fontId="4" fillId="0" borderId="0" xfId="0" applyFont="1"/>
    <xf numFmtId="0" fontId="5" fillId="0" borderId="8" xfId="0" applyFont="1" applyBorder="1" applyAlignment="1">
      <alignment horizontal="center" vertical="center" wrapText="1"/>
    </xf>
    <xf numFmtId="0" fontId="5" fillId="0" borderId="9"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0"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7" xfId="0" applyFont="1" applyBorder="1" applyAlignment="1">
      <alignment horizontal="center" vertical="center" wrapText="1"/>
    </xf>
    <xf numFmtId="0" fontId="6" fillId="0" borderId="6" xfId="0" applyFont="1" applyBorder="1" applyAlignment="1">
      <alignment horizontal="center" vertical="center" wrapText="1"/>
    </xf>
    <xf numFmtId="0" fontId="6" fillId="0" borderId="0" xfId="0" applyFont="1" applyBorder="1" applyAlignment="1">
      <alignment horizontal="center" vertical="center" wrapText="1"/>
    </xf>
    <xf numFmtId="0" fontId="7" fillId="7" borderId="0" xfId="0" applyFont="1" applyFill="1"/>
    <xf numFmtId="0" fontId="3" fillId="7" borderId="0" xfId="0" applyFont="1" applyFill="1"/>
    <xf numFmtId="0" fontId="5" fillId="0" borderId="12" xfId="0" applyFont="1" applyBorder="1" applyAlignment="1">
      <alignment horizontal="center" vertical="center" wrapText="1"/>
    </xf>
    <xf numFmtId="0" fontId="5" fillId="0" borderId="14" xfId="0" applyFont="1" applyBorder="1" applyAlignment="1">
      <alignment horizontal="center" vertical="center" wrapText="1"/>
    </xf>
    <xf numFmtId="0" fontId="5" fillId="0" borderId="15" xfId="0" applyFont="1" applyBorder="1" applyAlignment="1">
      <alignment horizontal="center" vertical="center" wrapText="1"/>
    </xf>
    <xf numFmtId="0" fontId="8" fillId="5" borderId="0" xfId="0" applyFont="1" applyFill="1"/>
    <xf numFmtId="0" fontId="9" fillId="0" borderId="0" xfId="10" applyAlignment="1" applyProtection="1"/>
    <xf numFmtId="0" fontId="0" fillId="8" borderId="8" xfId="0" applyFill="1" applyBorder="1"/>
    <xf numFmtId="0" fontId="0" fillId="8" borderId="9" xfId="0" applyFill="1" applyBorder="1"/>
    <xf numFmtId="0" fontId="0" fillId="8" borderId="12" xfId="0" applyFill="1" applyBorder="1"/>
    <xf numFmtId="0" fontId="0" fillId="8" borderId="10" xfId="0" applyFill="1" applyBorder="1"/>
    <xf numFmtId="0" fontId="0" fillId="8" borderId="11" xfId="0" applyFill="1" applyBorder="1"/>
    <xf numFmtId="0" fontId="0" fillId="8" borderId="15" xfId="0" applyFill="1" applyBorder="1"/>
    <xf numFmtId="0" fontId="9" fillId="8" borderId="8" xfId="10" applyFill="1" applyBorder="1" applyAlignment="1" applyProtection="1">
      <alignment horizontal="center" vertical="center" wrapText="1"/>
    </xf>
    <xf numFmtId="0" fontId="9" fillId="8" borderId="9" xfId="10" applyFill="1" applyBorder="1" applyAlignment="1" applyProtection="1">
      <alignment horizontal="center" vertical="center" wrapText="1"/>
    </xf>
    <xf numFmtId="0" fontId="9" fillId="8" borderId="13" xfId="10" applyFill="1" applyBorder="1" applyAlignment="1" applyProtection="1">
      <alignment horizontal="center" vertical="center" wrapText="1"/>
    </xf>
    <xf numFmtId="0" fontId="9" fillId="8" borderId="0" xfId="10" applyFill="1" applyBorder="1" applyAlignment="1" applyProtection="1">
      <alignment horizontal="center" vertical="center" wrapText="1"/>
    </xf>
    <xf numFmtId="0" fontId="9" fillId="8" borderId="10" xfId="10" applyFill="1" applyBorder="1" applyAlignment="1" applyProtection="1">
      <alignment horizontal="center" vertical="center" wrapText="1"/>
    </xf>
    <xf numFmtId="0" fontId="9" fillId="8" borderId="11" xfId="10" applyFill="1" applyBorder="1" applyAlignment="1" applyProtection="1">
      <alignment horizontal="center" vertical="center" wrapText="1"/>
    </xf>
    <xf numFmtId="0" fontId="10" fillId="5" borderId="11" xfId="0" applyFont="1" applyFill="1" applyBorder="1" applyAlignment="1">
      <alignment horizontal="center"/>
    </xf>
    <xf numFmtId="0" fontId="0" fillId="9" borderId="8" xfId="0" applyFill="1" applyBorder="1"/>
    <xf numFmtId="0" fontId="0" fillId="9" borderId="9" xfId="0" applyFill="1" applyBorder="1"/>
    <xf numFmtId="0" fontId="0" fillId="9" borderId="13" xfId="0" applyFill="1" applyBorder="1"/>
    <xf numFmtId="0" fontId="0" fillId="9" borderId="0" xfId="0" applyFill="1" applyBorder="1"/>
    <xf numFmtId="0" fontId="0" fillId="9" borderId="10" xfId="0" applyFill="1" applyBorder="1"/>
    <xf numFmtId="0" fontId="0" fillId="9" borderId="11" xfId="0" applyFill="1" applyBorder="1"/>
    <xf numFmtId="0" fontId="9" fillId="8" borderId="12" xfId="10" applyFill="1" applyBorder="1" applyAlignment="1" applyProtection="1">
      <alignment horizontal="center" vertical="center" wrapText="1"/>
    </xf>
    <xf numFmtId="0" fontId="9" fillId="8" borderId="14" xfId="10" applyFill="1" applyBorder="1" applyAlignment="1" applyProtection="1">
      <alignment horizontal="center" vertical="center" wrapText="1"/>
    </xf>
    <xf numFmtId="0" fontId="9" fillId="8" borderId="15" xfId="10" applyFill="1" applyBorder="1" applyAlignment="1" applyProtection="1">
      <alignment horizontal="center" vertical="center" wrapText="1"/>
    </xf>
    <xf numFmtId="0" fontId="0" fillId="9" borderId="12" xfId="0" applyFill="1" applyBorder="1"/>
    <xf numFmtId="0" fontId="0" fillId="9" borderId="14" xfId="0" applyFill="1" applyBorder="1"/>
    <xf numFmtId="0" fontId="0" fillId="9" borderId="15" xfId="0" applyFill="1" applyBorder="1"/>
    <xf numFmtId="0" fontId="0" fillId="10" borderId="4" xfId="0" applyFill="1" applyBorder="1"/>
    <xf numFmtId="0" fontId="0" fillId="10" borderId="5" xfId="0" applyFill="1" applyBorder="1"/>
    <xf numFmtId="0" fontId="0" fillId="10" borderId="6" xfId="0" applyFill="1" applyBorder="1"/>
    <xf numFmtId="0" fontId="0" fillId="11" borderId="4" xfId="0" applyFill="1" applyBorder="1" applyAlignment="1">
      <alignment horizontal="center"/>
    </xf>
    <xf numFmtId="0" fontId="0" fillId="11" borderId="5" xfId="0" applyFill="1" applyBorder="1" applyAlignment="1">
      <alignment horizontal="center"/>
    </xf>
    <xf numFmtId="0" fontId="0" fillId="11" borderId="6" xfId="0" applyFill="1" applyBorder="1" applyAlignment="1">
      <alignment horizontal="center"/>
    </xf>
    <xf numFmtId="0" fontId="0" fillId="12" borderId="4" xfId="0" applyFill="1" applyBorder="1" applyAlignment="1">
      <alignment horizontal="center"/>
    </xf>
    <xf numFmtId="0" fontId="0" fillId="12" borderId="5" xfId="0" applyFill="1" applyBorder="1" applyAlignment="1">
      <alignment horizontal="center"/>
    </xf>
    <xf numFmtId="0" fontId="1" fillId="13" borderId="1" xfId="0" applyFont="1" applyFill="1" applyBorder="1" applyAlignment="1">
      <alignment horizontal="center" vertical="center"/>
    </xf>
    <xf numFmtId="0" fontId="1" fillId="13" borderId="2" xfId="0" applyFont="1" applyFill="1" applyBorder="1" applyAlignment="1">
      <alignment horizontal="center" vertical="center"/>
    </xf>
    <xf numFmtId="0" fontId="0" fillId="14" borderId="13" xfId="0" applyFill="1" applyBorder="1"/>
    <xf numFmtId="0" fontId="0" fillId="15" borderId="1" xfId="0" applyFill="1" applyBorder="1"/>
    <xf numFmtId="0" fontId="0" fillId="15" borderId="14" xfId="0" applyFill="1" applyBorder="1"/>
    <xf numFmtId="0" fontId="0" fillId="0" borderId="0" xfId="0" applyBorder="1"/>
    <xf numFmtId="0" fontId="0" fillId="15" borderId="2" xfId="0" applyFill="1" applyBorder="1"/>
    <xf numFmtId="0" fontId="0" fillId="16" borderId="0" xfId="0" applyFill="1"/>
    <xf numFmtId="0" fontId="0" fillId="15" borderId="3" xfId="0" applyFill="1" applyBorder="1"/>
    <xf numFmtId="0" fontId="1" fillId="13" borderId="3" xfId="0" applyFont="1" applyFill="1" applyBorder="1" applyAlignment="1">
      <alignment horizontal="center" vertical="center"/>
    </xf>
    <xf numFmtId="0" fontId="0" fillId="17" borderId="1" xfId="0" applyFill="1" applyBorder="1" applyAlignment="1">
      <alignment horizontal="center"/>
    </xf>
    <xf numFmtId="0" fontId="0" fillId="17" borderId="2" xfId="0" applyFill="1" applyBorder="1" applyAlignment="1">
      <alignment horizontal="center"/>
    </xf>
    <xf numFmtId="0" fontId="0" fillId="17" borderId="3" xfId="0" applyFill="1" applyBorder="1" applyAlignment="1">
      <alignment horizontal="center"/>
    </xf>
    <xf numFmtId="0" fontId="0" fillId="12" borderId="6" xfId="0" applyFill="1" applyBorder="1" applyAlignment="1">
      <alignment horizontal="center"/>
    </xf>
    <xf numFmtId="0" fontId="0" fillId="16" borderId="4" xfId="0" applyFill="1" applyBorder="1" applyAlignment="1">
      <alignment horizontal="center"/>
    </xf>
    <xf numFmtId="0" fontId="0" fillId="16" borderId="5" xfId="0" applyFill="1" applyBorder="1" applyAlignment="1">
      <alignment horizontal="center"/>
    </xf>
    <xf numFmtId="0" fontId="0" fillId="16" borderId="6" xfId="0" applyFill="1" applyBorder="1" applyAlignment="1">
      <alignment horizontal="center"/>
    </xf>
    <xf numFmtId="0" fontId="0" fillId="0" borderId="8" xfId="0" applyFill="1" applyBorder="1"/>
    <xf numFmtId="0" fontId="0" fillId="0" borderId="9" xfId="0" applyFill="1" applyBorder="1"/>
    <xf numFmtId="0" fontId="0" fillId="0" borderId="12" xfId="0" applyFill="1" applyBorder="1"/>
    <xf numFmtId="0" fontId="0" fillId="14" borderId="14" xfId="0" applyFill="1" applyBorder="1"/>
    <xf numFmtId="0" fontId="0" fillId="14" borderId="15" xfId="0" applyFill="1" applyBorder="1"/>
    <xf numFmtId="0" fontId="0" fillId="0" borderId="11" xfId="0" applyFill="1" applyBorder="1"/>
    <xf numFmtId="0" fontId="0" fillId="18" borderId="0" xfId="0" applyFill="1" applyAlignment="1">
      <alignment horizontal="center" vertical="center"/>
    </xf>
    <xf numFmtId="0" fontId="11" fillId="0" borderId="8" xfId="0" applyFont="1" applyBorder="1" applyAlignment="1">
      <alignment horizontal="center" vertical="center" wrapText="1"/>
    </xf>
    <xf numFmtId="0" fontId="11" fillId="0" borderId="9"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1" xfId="0" applyFont="1" applyBorder="1" applyAlignment="1">
      <alignment horizontal="center" vertical="center" wrapText="1"/>
    </xf>
    <xf numFmtId="0" fontId="0" fillId="0" borderId="7" xfId="0" applyBorder="1"/>
    <xf numFmtId="0" fontId="0" fillId="12" borderId="1" xfId="0" applyFill="1" applyBorder="1" applyAlignment="1">
      <alignment horizontal="center" vertical="center"/>
    </xf>
    <xf numFmtId="0" fontId="0" fillId="12" borderId="2" xfId="0" applyFill="1"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center" vertical="center"/>
    </xf>
    <xf numFmtId="0" fontId="0" fillId="0" borderId="0" xfId="0" applyBorder="1" applyAlignment="1">
      <alignment horizontal="center" vertical="center"/>
    </xf>
    <xf numFmtId="0" fontId="0" fillId="12" borderId="3" xfId="0" applyFill="1"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11" fillId="0" borderId="12" xfId="0" applyFont="1" applyBorder="1" applyAlignment="1">
      <alignment horizontal="center" vertical="center" wrapText="1"/>
    </xf>
    <xf numFmtId="0" fontId="11" fillId="0" borderId="15" xfId="0" applyFont="1" applyBorder="1" applyAlignment="1">
      <alignment horizontal="center" vertical="center" wrapText="1"/>
    </xf>
    <xf numFmtId="0" fontId="0" fillId="0" borderId="12"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19" borderId="0" xfId="0" applyFont="1" applyFill="1"/>
    <xf numFmtId="0" fontId="0" fillId="19" borderId="0" xfId="0" applyFill="1"/>
    <xf numFmtId="178" fontId="0" fillId="0" borderId="0" xfId="0" applyNumberFormat="1"/>
    <xf numFmtId="0" fontId="0" fillId="6" borderId="7" xfId="0" applyFont="1" applyFill="1" applyBorder="1" applyAlignment="1">
      <alignment horizontal="center"/>
    </xf>
    <xf numFmtId="0" fontId="1" fillId="11" borderId="1" xfId="0" applyFont="1" applyFill="1" applyBorder="1"/>
    <xf numFmtId="0" fontId="1" fillId="11" borderId="2" xfId="0" applyFont="1" applyFill="1" applyBorder="1"/>
    <xf numFmtId="0" fontId="1" fillId="11" borderId="3" xfId="0" applyFont="1" applyFill="1" applyBorder="1"/>
    <xf numFmtId="0" fontId="7" fillId="20" borderId="0" xfId="0" applyFont="1" applyFill="1"/>
    <xf numFmtId="0" fontId="0" fillId="13" borderId="7" xfId="0" applyFill="1" applyBorder="1"/>
    <xf numFmtId="0" fontId="1" fillId="16" borderId="4" xfId="0" applyFont="1" applyFill="1" applyBorder="1"/>
    <xf numFmtId="0" fontId="1" fillId="16" borderId="5" xfId="0" applyFont="1" applyFill="1" applyBorder="1"/>
    <xf numFmtId="0" fontId="1" fillId="13" borderId="4" xfId="0" applyFont="1" applyFill="1" applyBorder="1"/>
    <xf numFmtId="0" fontId="1" fillId="13" borderId="5" xfId="0" applyFont="1" applyFill="1" applyBorder="1"/>
    <xf numFmtId="0" fontId="1" fillId="12" borderId="4" xfId="0" applyFont="1" applyFill="1" applyBorder="1"/>
    <xf numFmtId="0" fontId="1" fillId="12" borderId="5" xfId="0" applyFont="1" applyFill="1" applyBorder="1"/>
    <xf numFmtId="0" fontId="1" fillId="12" borderId="9" xfId="0" applyFont="1" applyFill="1" applyBorder="1"/>
    <xf numFmtId="0" fontId="11" fillId="0" borderId="4" xfId="0" applyFont="1" applyBorder="1"/>
    <xf numFmtId="0" fontId="1" fillId="16" borderId="6" xfId="0" applyFont="1" applyFill="1" applyBorder="1"/>
    <xf numFmtId="0" fontId="1" fillId="13" borderId="6" xfId="0" applyFont="1" applyFill="1" applyBorder="1"/>
    <xf numFmtId="0" fontId="1" fillId="12" borderId="6" xfId="0" applyFont="1" applyFill="1" applyBorder="1"/>
    <xf numFmtId="0" fontId="1" fillId="12" borderId="12" xfId="0" applyFont="1" applyFill="1" applyBorder="1"/>
    <xf numFmtId="0" fontId="11" fillId="0" borderId="5" xfId="0" applyFont="1" applyBorder="1"/>
    <xf numFmtId="0" fontId="0" fillId="8" borderId="4" xfId="0" applyFill="1" applyBorder="1"/>
    <xf numFmtId="0" fontId="0" fillId="8" borderId="5" xfId="0" applyFill="1" applyBorder="1"/>
    <xf numFmtId="0" fontId="0" fillId="8" borderId="6" xfId="0" applyFill="1" applyBorder="1"/>
    <xf numFmtId="0" fontId="0" fillId="8" borderId="0" xfId="0" applyFill="1" applyBorder="1"/>
    <xf numFmtId="0" fontId="0" fillId="12" borderId="0" xfId="0" applyFill="1"/>
    <xf numFmtId="0" fontId="12" fillId="0" borderId="0" xfId="0" applyFont="1" applyAlignment="1">
      <alignment horizontal="right"/>
    </xf>
    <xf numFmtId="0" fontId="12" fillId="0" borderId="11" xfId="0" applyFont="1" applyBorder="1"/>
    <xf numFmtId="0" fontId="12" fillId="0" borderId="0" xfId="0" applyFont="1"/>
    <xf numFmtId="0" fontId="12" fillId="0" borderId="0" xfId="0" applyFont="1" applyBorder="1"/>
    <xf numFmtId="0" fontId="0" fillId="0" borderId="16" xfId="0" applyBorder="1"/>
    <xf numFmtId="0" fontId="1" fillId="0" borderId="7" xfId="0" applyFont="1" applyBorder="1"/>
    <xf numFmtId="0" fontId="13" fillId="0" borderId="7" xfId="0" applyFont="1" applyBorder="1" applyAlignment="1">
      <alignment wrapText="1"/>
    </xf>
    <xf numFmtId="0" fontId="0" fillId="2" borderId="4" xfId="0" applyFill="1" applyBorder="1"/>
    <xf numFmtId="0" fontId="0" fillId="2" borderId="6" xfId="0" applyFill="1" applyBorder="1"/>
    <xf numFmtId="0" fontId="0" fillId="2" borderId="0" xfId="0" applyFill="1" applyBorder="1"/>
    <xf numFmtId="0" fontId="0" fillId="13" borderId="0" xfId="0" applyFill="1"/>
    <xf numFmtId="0" fontId="0" fillId="12" borderId="1" xfId="0" applyFill="1" applyBorder="1"/>
    <xf numFmtId="0" fontId="0" fillId="12" borderId="12" xfId="0" applyFill="1" applyBorder="1"/>
    <xf numFmtId="0" fontId="0" fillId="12" borderId="0" xfId="0" applyFill="1" applyBorder="1"/>
    <xf numFmtId="0" fontId="0" fillId="12" borderId="2" xfId="0" applyFill="1" applyBorder="1"/>
    <xf numFmtId="0" fontId="0" fillId="12" borderId="14" xfId="0" applyFill="1" applyBorder="1"/>
    <xf numFmtId="0" fontId="0" fillId="12" borderId="3" xfId="0" applyFill="1" applyBorder="1"/>
    <xf numFmtId="0" fontId="0" fillId="12" borderId="15" xfId="0" applyFill="1" applyBorder="1"/>
    <xf numFmtId="177" fontId="0" fillId="0" borderId="0" xfId="0" applyNumberFormat="1"/>
    <xf numFmtId="0" fontId="0" fillId="13" borderId="17" xfId="0" applyFill="1" applyBorder="1" applyAlignment="1">
      <alignment horizontal="center"/>
    </xf>
    <xf numFmtId="0" fontId="0" fillId="20" borderId="0" xfId="0" applyFill="1"/>
    <xf numFmtId="0" fontId="14" fillId="5" borderId="0" xfId="0" applyFont="1" applyFill="1" applyAlignment="1">
      <alignment horizontal="center" vertical="center"/>
    </xf>
    <xf numFmtId="0" fontId="3" fillId="20" borderId="0" xfId="0" applyFont="1" applyFill="1"/>
    <xf numFmtId="0" fontId="3" fillId="21" borderId="0" xfId="0" applyFont="1" applyFill="1" applyAlignment="1">
      <alignment horizontal="center"/>
    </xf>
    <xf numFmtId="0" fontId="15" fillId="0" borderId="0" xfId="0" applyFont="1"/>
    <xf numFmtId="0" fontId="0" fillId="6" borderId="8" xfId="0" applyFill="1" applyBorder="1"/>
    <xf numFmtId="0" fontId="0" fillId="6" borderId="9" xfId="0" applyFill="1" applyBorder="1"/>
    <xf numFmtId="0" fontId="0" fillId="6" borderId="12" xfId="0" applyFill="1" applyBorder="1"/>
    <xf numFmtId="0" fontId="0" fillId="6" borderId="13" xfId="0" applyFill="1" applyBorder="1"/>
    <xf numFmtId="0" fontId="0" fillId="6" borderId="0" xfId="0" applyFill="1" applyBorder="1"/>
    <xf numFmtId="0" fontId="0" fillId="6" borderId="14" xfId="0" applyFill="1" applyBorder="1"/>
    <xf numFmtId="0" fontId="0" fillId="6" borderId="10" xfId="0" applyFill="1" applyBorder="1"/>
    <xf numFmtId="0" fontId="0" fillId="6" borderId="11" xfId="0" applyFill="1" applyBorder="1"/>
    <xf numFmtId="0" fontId="0" fillId="6" borderId="15" xfId="0" applyFill="1" applyBorder="1"/>
    <xf numFmtId="0" fontId="0" fillId="2" borderId="8" xfId="0" applyFill="1" applyBorder="1"/>
    <xf numFmtId="0" fontId="0" fillId="2" borderId="9" xfId="0" applyFill="1" applyBorder="1"/>
    <xf numFmtId="0" fontId="0" fillId="2" borderId="13" xfId="0" applyFill="1" applyBorder="1"/>
    <xf numFmtId="0" fontId="0" fillId="2" borderId="10" xfId="0" applyFill="1" applyBorder="1"/>
    <xf numFmtId="0" fontId="0" fillId="2" borderId="11" xfId="0" applyFill="1" applyBorder="1"/>
    <xf numFmtId="0" fontId="0" fillId="2" borderId="12" xfId="0" applyFill="1" applyBorder="1"/>
    <xf numFmtId="0" fontId="0" fillId="2" borderId="14" xfId="0" applyFill="1" applyBorder="1"/>
    <xf numFmtId="0" fontId="0" fillId="2" borderId="15" xfId="0" applyFill="1" applyBorder="1"/>
    <xf numFmtId="0" fontId="0" fillId="13" borderId="4" xfId="0" applyFill="1" applyBorder="1" applyAlignment="1">
      <alignment horizontal="center" vertical="center"/>
    </xf>
    <xf numFmtId="0" fontId="0" fillId="13" borderId="5" xfId="0" applyFill="1" applyBorder="1" applyAlignment="1">
      <alignment horizontal="center" vertical="center"/>
    </xf>
    <xf numFmtId="0" fontId="16" fillId="0" borderId="0" xfId="0" applyFont="1"/>
    <xf numFmtId="0" fontId="1" fillId="13" borderId="7" xfId="0" applyFont="1" applyFill="1" applyBorder="1"/>
    <xf numFmtId="0" fontId="0" fillId="12" borderId="4" xfId="0" applyFill="1" applyBorder="1"/>
    <xf numFmtId="0" fontId="0" fillId="12" borderId="5" xfId="0" applyFill="1" applyBorder="1"/>
    <xf numFmtId="0" fontId="0" fillId="12" borderId="6" xfId="0" applyFill="1" applyBorder="1"/>
    <xf numFmtId="0" fontId="0" fillId="8" borderId="13" xfId="0" applyFill="1" applyBorder="1"/>
    <xf numFmtId="0" fontId="0" fillId="6" borderId="4" xfId="0" applyFill="1" applyBorder="1"/>
    <xf numFmtId="0" fontId="0" fillId="6" borderId="5" xfId="0" applyFill="1" applyBorder="1"/>
    <xf numFmtId="0" fontId="0" fillId="6" borderId="6" xfId="0" applyFill="1" applyBorder="1"/>
    <xf numFmtId="0" fontId="0" fillId="8" borderId="14" xfId="0" applyFill="1" applyBorder="1"/>
    <xf numFmtId="0" fontId="16" fillId="12" borderId="4" xfId="0" applyFont="1" applyFill="1" applyBorder="1"/>
    <xf numFmtId="0" fontId="0" fillId="13" borderId="6" xfId="0" applyFill="1" applyBorder="1" applyAlignment="1">
      <alignment horizontal="center" vertical="center"/>
    </xf>
    <xf numFmtId="0" fontId="17" fillId="8" borderId="1" xfId="0" applyFont="1" applyFill="1" applyBorder="1"/>
    <xf numFmtId="0" fontId="17" fillId="8" borderId="3" xfId="0" applyFont="1" applyFill="1" applyBorder="1"/>
    <xf numFmtId="0" fontId="1" fillId="11" borderId="4" xfId="0" applyFont="1" applyFill="1" applyBorder="1"/>
    <xf numFmtId="0" fontId="1" fillId="11" borderId="5" xfId="0" applyFont="1" applyFill="1" applyBorder="1"/>
    <xf numFmtId="0" fontId="1" fillId="11" borderId="6" xfId="0" applyFont="1" applyFill="1" applyBorder="1"/>
    <xf numFmtId="0" fontId="0" fillId="12" borderId="8" xfId="0" applyFill="1" applyBorder="1"/>
    <xf numFmtId="0" fontId="0" fillId="12" borderId="9" xfId="0" applyFill="1" applyBorder="1"/>
    <xf numFmtId="0" fontId="0" fillId="12" borderId="13" xfId="0" applyFill="1" applyBorder="1"/>
    <xf numFmtId="0" fontId="0" fillId="12" borderId="10" xfId="0" applyFill="1" applyBorder="1"/>
    <xf numFmtId="0" fontId="0" fillId="12" borderId="11" xfId="0" applyFill="1" applyBorder="1"/>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13"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0" fillId="13" borderId="1" xfId="0" applyFill="1" applyBorder="1"/>
    <xf numFmtId="0" fontId="0" fillId="0" borderId="0" xfId="0" applyAlignment="1">
      <alignment horizontal="center"/>
    </xf>
    <xf numFmtId="0" fontId="0" fillId="13" borderId="2" xfId="0" applyFill="1" applyBorder="1"/>
    <xf numFmtId="0" fontId="0" fillId="13" borderId="3" xfId="0" applyFill="1" applyBorder="1"/>
    <xf numFmtId="0" fontId="0" fillId="19" borderId="7" xfId="0" applyFill="1" applyBorder="1"/>
    <xf numFmtId="0" fontId="1" fillId="0" borderId="12" xfId="0" applyFont="1" applyBorder="1" applyAlignment="1">
      <alignment horizontal="center" vertical="center"/>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0" fillId="5" borderId="9" xfId="0" applyFill="1" applyBorder="1"/>
    <xf numFmtId="0" fontId="0" fillId="5" borderId="0" xfId="0" applyFill="1" applyBorder="1"/>
    <xf numFmtId="0" fontId="0" fillId="5" borderId="11" xfId="0" applyFill="1" applyBorder="1"/>
    <xf numFmtId="0" fontId="7" fillId="22" borderId="4" xfId="0" applyFont="1" applyFill="1" applyBorder="1"/>
    <xf numFmtId="0" fontId="7" fillId="22" borderId="5" xfId="0" applyFont="1" applyFill="1" applyBorder="1"/>
    <xf numFmtId="0" fontId="0" fillId="23" borderId="1" xfId="0" applyFill="1" applyBorder="1" applyAlignment="1">
      <alignment horizontal="center" vertical="center"/>
    </xf>
    <xf numFmtId="0" fontId="0" fillId="23" borderId="2" xfId="0" applyFill="1" applyBorder="1" applyAlignment="1">
      <alignment horizontal="center" vertical="center"/>
    </xf>
    <xf numFmtId="0" fontId="18" fillId="0" borderId="0" xfId="0" applyFont="1"/>
    <xf numFmtId="0" fontId="0" fillId="23" borderId="3" xfId="0" applyFill="1" applyBorder="1" applyAlignment="1">
      <alignment horizontal="center" vertical="center"/>
    </xf>
    <xf numFmtId="0" fontId="0" fillId="0" borderId="0" xfId="0" applyAlignment="1">
      <alignment horizontal="center" vertical="top"/>
    </xf>
    <xf numFmtId="0" fontId="0" fillId="23" borderId="7" xfId="0" applyFill="1" applyBorder="1"/>
    <xf numFmtId="0" fontId="0" fillId="23" borderId="0" xfId="0" applyFill="1"/>
    <xf numFmtId="0" fontId="19" fillId="6" borderId="0" xfId="0" applyFont="1" applyFill="1"/>
    <xf numFmtId="0" fontId="7" fillId="22" borderId="6" xfId="0" applyFont="1" applyFill="1" applyBorder="1"/>
    <xf numFmtId="0" fontId="0" fillId="6" borderId="8" xfId="0" applyFill="1" applyBorder="1" applyAlignment="1">
      <alignment horizontal="center"/>
    </xf>
    <xf numFmtId="0" fontId="0" fillId="6" borderId="12" xfId="0" applyFill="1" applyBorder="1" applyAlignment="1">
      <alignment horizontal="center"/>
    </xf>
    <xf numFmtId="0" fontId="0" fillId="0" borderId="17" xfId="0" applyBorder="1" applyAlignment="1">
      <alignment horizontal="center"/>
    </xf>
    <xf numFmtId="0" fontId="0" fillId="24" borderId="7" xfId="0" applyFill="1" applyBorder="1"/>
    <xf numFmtId="0" fontId="0" fillId="25" borderId="7" xfId="0" applyFill="1" applyBorder="1"/>
    <xf numFmtId="0" fontId="0" fillId="14" borderId="4" xfId="0" applyFill="1" applyBorder="1"/>
    <xf numFmtId="0" fontId="0" fillId="14" borderId="5" xfId="0" applyFill="1" applyBorder="1"/>
    <xf numFmtId="0" fontId="0" fillId="19" borderId="13" xfId="0" applyFill="1" applyBorder="1"/>
    <xf numFmtId="0" fontId="0" fillId="19" borderId="0" xfId="0" applyFill="1" applyBorder="1"/>
    <xf numFmtId="0" fontId="0" fillId="19" borderId="14" xfId="0" applyFill="1" applyBorder="1"/>
    <xf numFmtId="0" fontId="1" fillId="13" borderId="4" xfId="0" applyFont="1" applyFill="1" applyBorder="1" applyAlignment="1">
      <alignment horizontal="center" vertical="center"/>
    </xf>
    <xf numFmtId="0" fontId="1" fillId="13" borderId="5" xfId="0" applyFont="1" applyFill="1" applyBorder="1" applyAlignment="1">
      <alignment horizontal="center" vertical="center"/>
    </xf>
    <xf numFmtId="0" fontId="0" fillId="14" borderId="0" xfId="0" applyFill="1"/>
    <xf numFmtId="0" fontId="0" fillId="24" borderId="4" xfId="0" applyFill="1" applyBorder="1"/>
    <xf numFmtId="0" fontId="0" fillId="24" borderId="5" xfId="0" applyFill="1" applyBorder="1"/>
    <xf numFmtId="0" fontId="0" fillId="24" borderId="0" xfId="0" applyFill="1"/>
    <xf numFmtId="0" fontId="0" fillId="16" borderId="8" xfId="0" applyFill="1" applyBorder="1"/>
    <xf numFmtId="0" fontId="0" fillId="16" borderId="9" xfId="0" applyFill="1" applyBorder="1"/>
    <xf numFmtId="0" fontId="0" fillId="16" borderId="10" xfId="0" applyFill="1" applyBorder="1"/>
    <xf numFmtId="0" fontId="0" fillId="16" borderId="11" xfId="0" applyFill="1" applyBorder="1"/>
    <xf numFmtId="0" fontId="0" fillId="14" borderId="6" xfId="0" applyFill="1" applyBorder="1"/>
    <xf numFmtId="0" fontId="1" fillId="13" borderId="6" xfId="0" applyFont="1" applyFill="1" applyBorder="1" applyAlignment="1">
      <alignment horizontal="center" vertical="center"/>
    </xf>
    <xf numFmtId="0" fontId="0" fillId="24" borderId="6" xfId="0" applyFill="1" applyBorder="1"/>
    <xf numFmtId="0" fontId="0" fillId="16" borderId="12" xfId="0" applyFill="1" applyBorder="1"/>
    <xf numFmtId="0" fontId="0" fillId="16" borderId="15" xfId="0" applyFill="1" applyBorder="1"/>
    <xf numFmtId="0" fontId="0" fillId="16" borderId="13" xfId="0" applyFill="1" applyBorder="1"/>
    <xf numFmtId="0" fontId="0" fillId="16" borderId="0" xfId="0" applyFill="1" applyBorder="1"/>
    <xf numFmtId="0" fontId="0" fillId="16" borderId="14" xfId="0" applyFill="1" applyBorder="1"/>
    <xf numFmtId="0" fontId="0" fillId="2" borderId="5" xfId="0" applyFill="1" applyBorder="1"/>
    <xf numFmtId="0" fontId="0" fillId="25" borderId="0" xfId="0" applyFill="1"/>
    <xf numFmtId="0" fontId="1" fillId="19" borderId="0" xfId="0" applyFont="1" applyFill="1"/>
    <xf numFmtId="0" fontId="20" fillId="0" borderId="0" xfId="0" applyFont="1"/>
    <xf numFmtId="0" fontId="0" fillId="26" borderId="7" xfId="0" applyFill="1" applyBorder="1"/>
    <xf numFmtId="0" fontId="3" fillId="5" borderId="17" xfId="0" applyFont="1" applyFill="1" applyBorder="1"/>
    <xf numFmtId="0" fontId="3" fillId="5" borderId="18" xfId="0" applyFont="1" applyFill="1" applyBorder="1"/>
    <xf numFmtId="0" fontId="1" fillId="12" borderId="19" xfId="0" applyFont="1" applyFill="1" applyBorder="1" applyAlignment="1">
      <alignment horizontal="center"/>
    </xf>
    <xf numFmtId="0" fontId="0" fillId="0" borderId="17" xfId="0" applyBorder="1"/>
    <xf numFmtId="0" fontId="0" fillId="23" borderId="17" xfId="0" applyFill="1" applyBorder="1"/>
    <xf numFmtId="0" fontId="0" fillId="23" borderId="18" xfId="0" applyFill="1" applyBorder="1"/>
    <xf numFmtId="0" fontId="0" fillId="12" borderId="20" xfId="0" applyFill="1" applyBorder="1" applyAlignment="1">
      <alignment horizontal="center"/>
    </xf>
    <xf numFmtId="0" fontId="0" fillId="12" borderId="21" xfId="0" applyFill="1" applyBorder="1" applyAlignment="1">
      <alignment horizontal="center"/>
    </xf>
    <xf numFmtId="0" fontId="0" fillId="0" borderId="0" xfId="0" applyAlignment="1">
      <alignment horizontal="left"/>
    </xf>
    <xf numFmtId="0" fontId="0" fillId="0" borderId="11" xfId="0" applyBorder="1" applyAlignment="1">
      <alignment horizontal="left"/>
    </xf>
    <xf numFmtId="0" fontId="0" fillId="0" borderId="0" xfId="0" applyFill="1" applyBorder="1" applyAlignment="1">
      <alignment horizontal="left"/>
    </xf>
    <xf numFmtId="176" fontId="0" fillId="0" borderId="0" xfId="0" applyNumberFormat="1"/>
    <xf numFmtId="176" fontId="0" fillId="0" borderId="0" xfId="0" applyNumberFormat="1" applyAlignment="1">
      <alignment horizontal="left"/>
    </xf>
    <xf numFmtId="0" fontId="0" fillId="22" borderId="0" xfId="0" applyFill="1" applyAlignment="1">
      <alignment horizontal="left"/>
    </xf>
    <xf numFmtId="0" fontId="0" fillId="22" borderId="0" xfId="0" applyFill="1"/>
    <xf numFmtId="0" fontId="21" fillId="0" borderId="0" xfId="0" applyFont="1" applyAlignment="1">
      <alignment horizontal="center" wrapText="1"/>
    </xf>
    <xf numFmtId="0" fontId="7" fillId="20" borderId="7" xfId="0" applyFont="1" applyFill="1" applyBorder="1"/>
    <xf numFmtId="0" fontId="1" fillId="12" borderId="8" xfId="0" applyFont="1" applyFill="1" applyBorder="1"/>
    <xf numFmtId="0" fontId="1" fillId="12" borderId="13" xfId="0" applyFont="1" applyFill="1" applyBorder="1"/>
    <xf numFmtId="0" fontId="0" fillId="0" borderId="14" xfId="0" applyFill="1" applyBorder="1"/>
    <xf numFmtId="0" fontId="22" fillId="6" borderId="4" xfId="0" applyFont="1" applyFill="1" applyBorder="1"/>
    <xf numFmtId="0" fontId="22" fillId="6" borderId="5" xfId="0" applyFont="1" applyFill="1" applyBorder="1"/>
    <xf numFmtId="0" fontId="22" fillId="6" borderId="6" xfId="0" applyFont="1" applyFill="1" applyBorder="1"/>
    <xf numFmtId="0" fontId="0" fillId="17" borderId="8" xfId="0" applyFill="1" applyBorder="1" applyAlignment="1">
      <alignment horizontal="center"/>
    </xf>
    <xf numFmtId="0" fontId="0" fillId="17" borderId="9" xfId="0" applyFill="1" applyBorder="1" applyAlignment="1">
      <alignment horizontal="center"/>
    </xf>
    <xf numFmtId="0" fontId="0" fillId="17" borderId="12" xfId="0" applyFill="1" applyBorder="1" applyAlignment="1">
      <alignment horizontal="center"/>
    </xf>
    <xf numFmtId="0" fontId="0" fillId="17" borderId="10" xfId="0" applyFill="1" applyBorder="1" applyAlignment="1">
      <alignment horizontal="center"/>
    </xf>
    <xf numFmtId="0" fontId="0" fillId="17" borderId="11" xfId="0" applyFill="1" applyBorder="1" applyAlignment="1">
      <alignment horizontal="center"/>
    </xf>
    <xf numFmtId="0" fontId="0" fillId="17" borderId="15" xfId="0" applyFill="1" applyBorder="1" applyAlignment="1">
      <alignment horizontal="center"/>
    </xf>
    <xf numFmtId="0" fontId="23" fillId="0" borderId="0" xfId="0" applyFont="1"/>
    <xf numFmtId="0" fontId="24" fillId="0" borderId="0" xfId="0" applyFont="1"/>
    <xf numFmtId="0" fontId="25" fillId="2" borderId="4" xfId="0" applyFont="1" applyFill="1" applyBorder="1" applyAlignment="1">
      <alignment horizontal="center"/>
    </xf>
    <xf numFmtId="0" fontId="25" fillId="2" borderId="5" xfId="0" applyFont="1" applyFill="1" applyBorder="1" applyAlignment="1">
      <alignment horizontal="center"/>
    </xf>
    <xf numFmtId="0" fontId="25" fillId="2" borderId="6" xfId="0" applyFont="1" applyFill="1" applyBorder="1" applyAlignment="1">
      <alignment horizontal="center"/>
    </xf>
    <xf numFmtId="0" fontId="1" fillId="6" borderId="7" xfId="0" applyFont="1" applyFill="1" applyBorder="1"/>
    <xf numFmtId="0" fontId="0" fillId="27" borderId="8" xfId="0" applyFill="1" applyBorder="1" applyAlignment="1">
      <alignment horizontal="center"/>
    </xf>
    <xf numFmtId="0" fontId="0" fillId="27" borderId="9" xfId="0" applyFill="1" applyBorder="1" applyAlignment="1">
      <alignment horizontal="center"/>
    </xf>
    <xf numFmtId="0" fontId="0" fillId="27" borderId="12" xfId="0" applyFill="1" applyBorder="1" applyAlignment="1">
      <alignment horizontal="center"/>
    </xf>
    <xf numFmtId="0" fontId="0" fillId="0" borderId="0" xfId="0" applyAlignment="1">
      <alignment horizontal="center" vertical="center"/>
    </xf>
    <xf numFmtId="0" fontId="0" fillId="27" borderId="10" xfId="0" applyFill="1" applyBorder="1" applyAlignment="1">
      <alignment horizontal="center"/>
    </xf>
    <xf numFmtId="0" fontId="0" fillId="27" borderId="11" xfId="0" applyFill="1" applyBorder="1" applyAlignment="1">
      <alignment horizontal="center"/>
    </xf>
    <xf numFmtId="0" fontId="0" fillId="27" borderId="15" xfId="0" applyFill="1" applyBorder="1" applyAlignment="1">
      <alignment horizontal="center"/>
    </xf>
    <xf numFmtId="0" fontId="26" fillId="0" borderId="0" xfId="0" applyFont="1"/>
    <xf numFmtId="0" fontId="1" fillId="2" borderId="4" xfId="0" applyFont="1" applyFill="1" applyBorder="1"/>
    <xf numFmtId="0" fontId="1" fillId="2" borderId="5" xfId="0" applyFont="1" applyFill="1" applyBorder="1"/>
    <xf numFmtId="0" fontId="1" fillId="2" borderId="6" xfId="0" applyFont="1" applyFill="1" applyBorder="1"/>
    <xf numFmtId="0" fontId="0" fillId="13" borderId="8" xfId="0" applyFill="1" applyBorder="1"/>
    <xf numFmtId="0" fontId="0" fillId="13" borderId="9" xfId="0" applyFill="1" applyBorder="1"/>
    <xf numFmtId="0" fontId="0" fillId="13" borderId="12" xfId="0" applyFill="1" applyBorder="1"/>
    <xf numFmtId="0" fontId="0" fillId="13" borderId="13" xfId="0" applyFill="1" applyBorder="1"/>
    <xf numFmtId="0" fontId="0" fillId="13" borderId="0" xfId="0" applyFill="1" applyBorder="1"/>
    <xf numFmtId="0" fontId="0" fillId="13" borderId="14" xfId="0" applyFill="1" applyBorder="1"/>
    <xf numFmtId="0" fontId="0" fillId="13" borderId="10" xfId="0" applyFill="1" applyBorder="1"/>
    <xf numFmtId="0" fontId="0" fillId="13" borderId="11" xfId="0" applyFill="1" applyBorder="1"/>
    <xf numFmtId="0" fontId="0" fillId="13" borderId="15" xfId="0" applyFill="1" applyBorder="1"/>
    <xf numFmtId="0" fontId="1" fillId="0" borderId="8" xfId="0" applyFont="1" applyBorder="1"/>
    <xf numFmtId="0" fontId="1" fillId="0" borderId="9" xfId="0" applyFont="1" applyBorder="1"/>
    <xf numFmtId="0" fontId="1" fillId="0" borderId="12" xfId="0" applyFont="1" applyBorder="1"/>
    <xf numFmtId="0" fontId="1" fillId="0" borderId="10" xfId="0" applyFont="1" applyBorder="1"/>
    <xf numFmtId="0" fontId="1" fillId="0" borderId="11" xfId="0" applyFont="1" applyBorder="1"/>
    <xf numFmtId="0" fontId="1" fillId="0" borderId="15" xfId="0" applyFont="1" applyBorder="1"/>
    <xf numFmtId="0" fontId="0" fillId="18" borderId="8" xfId="0" applyFill="1" applyBorder="1"/>
    <xf numFmtId="0" fontId="0" fillId="18" borderId="9" xfId="0" applyFill="1" applyBorder="1"/>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6" borderId="22" xfId="0" applyFill="1" applyBorder="1"/>
    <xf numFmtId="0" fontId="0" fillId="19" borderId="22" xfId="0" applyFill="1" applyBorder="1"/>
    <xf numFmtId="0" fontId="8" fillId="7" borderId="0" xfId="0" applyFont="1" applyFill="1"/>
    <xf numFmtId="0" fontId="0" fillId="6" borderId="17" xfId="0" applyFill="1" applyBorder="1"/>
    <xf numFmtId="0" fontId="0" fillId="19" borderId="17" xfId="0" applyFill="1" applyBorder="1"/>
    <xf numFmtId="0" fontId="0" fillId="21" borderId="23" xfId="0" applyFill="1" applyBorder="1"/>
    <xf numFmtId="0" fontId="0" fillId="21" borderId="24" xfId="0" applyFill="1" applyBorder="1"/>
    <xf numFmtId="0" fontId="0" fillId="21" borderId="25" xfId="0" applyFill="1" applyBorder="1"/>
    <xf numFmtId="0" fontId="0" fillId="21" borderId="26" xfId="0" applyFill="1" applyBorder="1"/>
    <xf numFmtId="0" fontId="0" fillId="21" borderId="27" xfId="0" applyFill="1" applyBorder="1"/>
    <xf numFmtId="0" fontId="0" fillId="21" borderId="28" xfId="0" applyFill="1" applyBorder="1"/>
    <xf numFmtId="0" fontId="0" fillId="21" borderId="29" xfId="0" applyFill="1" applyBorder="1"/>
    <xf numFmtId="0" fontId="0" fillId="6" borderId="7" xfId="0" applyFill="1" applyBorder="1"/>
    <xf numFmtId="0" fontId="0" fillId="10" borderId="23" xfId="0" applyFill="1" applyBorder="1"/>
    <xf numFmtId="0" fontId="0" fillId="10" borderId="24" xfId="0" applyFill="1" applyBorder="1"/>
    <xf numFmtId="0" fontId="0" fillId="6" borderId="25" xfId="0" applyFill="1" applyBorder="1"/>
    <xf numFmtId="0" fontId="0" fillId="6" borderId="26" xfId="0" applyFill="1" applyBorder="1"/>
    <xf numFmtId="0" fontId="0" fillId="10" borderId="25" xfId="0" applyFill="1" applyBorder="1"/>
    <xf numFmtId="0" fontId="0" fillId="10" borderId="26" xfId="0" applyFill="1" applyBorder="1"/>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10" borderId="27" xfId="0" applyFill="1" applyBorder="1"/>
    <xf numFmtId="0" fontId="0" fillId="10" borderId="28" xfId="0" applyFill="1" applyBorder="1"/>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27" fillId="5" borderId="0" xfId="0" applyFont="1" applyFill="1"/>
    <xf numFmtId="0" fontId="0" fillId="6" borderId="8" xfId="0" applyFill="1" applyBorder="1" applyAlignment="1">
      <alignment horizontal="center" vertical="center"/>
    </xf>
    <xf numFmtId="0" fontId="0" fillId="6" borderId="9" xfId="0" applyFill="1" applyBorder="1" applyAlignment="1">
      <alignment horizontal="center" vertical="center"/>
    </xf>
    <xf numFmtId="0" fontId="0" fillId="6" borderId="12" xfId="0" applyFill="1" applyBorder="1" applyAlignment="1">
      <alignment horizontal="center" vertical="center"/>
    </xf>
    <xf numFmtId="0" fontId="0" fillId="6" borderId="13" xfId="0" applyFill="1" applyBorder="1" applyAlignment="1">
      <alignment horizontal="center" vertical="center"/>
    </xf>
    <xf numFmtId="0" fontId="0" fillId="6" borderId="0" xfId="0" applyFill="1" applyBorder="1" applyAlignment="1">
      <alignment horizontal="center" vertical="center"/>
    </xf>
    <xf numFmtId="0" fontId="0" fillId="6" borderId="14" xfId="0" applyFill="1" applyBorder="1" applyAlignment="1">
      <alignment horizontal="center" vertical="center"/>
    </xf>
    <xf numFmtId="0" fontId="0" fillId="6" borderId="10" xfId="0" applyFill="1" applyBorder="1" applyAlignment="1">
      <alignment horizontal="center" vertical="center"/>
    </xf>
    <xf numFmtId="0" fontId="0" fillId="6" borderId="11" xfId="0" applyFill="1" applyBorder="1" applyAlignment="1">
      <alignment horizontal="center" vertical="center"/>
    </xf>
    <xf numFmtId="0" fontId="0" fillId="6" borderId="15" xfId="0" applyFill="1" applyBorder="1" applyAlignment="1">
      <alignment horizontal="center" vertical="center"/>
    </xf>
    <xf numFmtId="0" fontId="19" fillId="0" borderId="0" xfId="0" applyFont="1"/>
    <xf numFmtId="0" fontId="1" fillId="6" borderId="4" xfId="0" applyFont="1" applyFill="1" applyBorder="1" applyAlignment="1">
      <alignment horizontal="center"/>
    </xf>
    <xf numFmtId="0" fontId="1" fillId="6" borderId="6" xfId="0" applyFont="1" applyFill="1" applyBorder="1" applyAlignment="1">
      <alignment horizontal="center"/>
    </xf>
    <xf numFmtId="0" fontId="0" fillId="14" borderId="17" xfId="0" applyFill="1" applyBorder="1" applyAlignment="1">
      <alignment horizontal="center"/>
    </xf>
    <xf numFmtId="0" fontId="1" fillId="0" borderId="2" xfId="0" applyFont="1" applyBorder="1" applyAlignment="1">
      <alignment horizontal="center" vertical="center"/>
    </xf>
    <xf numFmtId="0" fontId="1" fillId="0" borderId="11" xfId="0" applyFont="1" applyBorder="1" applyAlignment="1">
      <alignment horizontal="center"/>
    </xf>
    <xf numFmtId="0" fontId="0" fillId="19" borderId="8" xfId="0" applyFill="1" applyBorder="1" applyAlignment="1">
      <alignment horizontal="center" vertical="center"/>
    </xf>
    <xf numFmtId="0" fontId="0" fillId="19" borderId="12" xfId="0" applyFill="1" applyBorder="1" applyAlignment="1">
      <alignment horizontal="center" vertical="center"/>
    </xf>
    <xf numFmtId="0" fontId="0" fillId="25" borderId="8" xfId="0" applyFill="1" applyBorder="1" applyAlignment="1">
      <alignment horizontal="center"/>
    </xf>
    <xf numFmtId="0" fontId="0" fillId="25" borderId="12" xfId="0" applyFill="1" applyBorder="1" applyAlignment="1">
      <alignment horizontal="center"/>
    </xf>
    <xf numFmtId="0" fontId="0" fillId="19" borderId="10" xfId="0" applyFill="1" applyBorder="1" applyAlignment="1">
      <alignment horizontal="center" vertical="center"/>
    </xf>
    <xf numFmtId="0" fontId="0" fillId="19" borderId="15" xfId="0" applyFill="1" applyBorder="1" applyAlignment="1">
      <alignment horizontal="center" vertical="center"/>
    </xf>
    <xf numFmtId="0" fontId="0" fillId="25" borderId="10" xfId="0" applyFill="1" applyBorder="1" applyAlignment="1">
      <alignment horizontal="center"/>
    </xf>
    <xf numFmtId="0" fontId="0" fillId="25" borderId="15" xfId="0" applyFill="1" applyBorder="1" applyAlignment="1">
      <alignment horizontal="center"/>
    </xf>
    <xf numFmtId="0" fontId="1" fillId="0" borderId="1" xfId="0" applyFont="1" applyBorder="1"/>
    <xf numFmtId="0" fontId="1" fillId="0" borderId="2" xfId="0" applyFont="1" applyBorder="1"/>
    <xf numFmtId="0" fontId="1" fillId="19" borderId="3" xfId="0" applyFont="1" applyFill="1" applyBorder="1"/>
    <xf numFmtId="0" fontId="1" fillId="13" borderId="0" xfId="0" applyFont="1" applyFill="1"/>
    <xf numFmtId="0" fontId="17" fillId="0" borderId="0" xfId="0" applyFont="1"/>
    <xf numFmtId="0" fontId="1" fillId="6" borderId="4" xfId="0" applyFont="1" applyFill="1" applyBorder="1"/>
    <xf numFmtId="0" fontId="1" fillId="6" borderId="5" xfId="0" applyFont="1" applyFill="1" applyBorder="1"/>
    <xf numFmtId="0" fontId="1" fillId="6" borderId="6" xfId="0" applyFont="1" applyFill="1" applyBorder="1"/>
    <xf numFmtId="0" fontId="0" fillId="13" borderId="4" xfId="0" applyFill="1" applyBorder="1"/>
    <xf numFmtId="0" fontId="0" fillId="13" borderId="6" xfId="0" applyFill="1" applyBorder="1"/>
    <xf numFmtId="0" fontId="1" fillId="0" borderId="7" xfId="0" applyFont="1" applyBorder="1" applyAlignment="1">
      <alignment horizontal="center"/>
    </xf>
    <xf numFmtId="0" fontId="1" fillId="0" borderId="0" xfId="0" applyFont="1" applyFill="1" applyBorder="1"/>
    <xf numFmtId="0" fontId="0" fillId="13" borderId="0" xfId="0" applyFill="1" applyAlignment="1">
      <alignment horizontal="center"/>
    </xf>
    <xf numFmtId="0" fontId="1" fillId="0" borderId="0" xfId="0" applyFont="1" applyAlignment="1">
      <alignment horizontal="center"/>
    </xf>
    <xf numFmtId="0" fontId="1" fillId="6" borderId="0" xfId="0" applyFont="1" applyFill="1" applyAlignment="1">
      <alignment horizontal="center"/>
    </xf>
    <xf numFmtId="9" fontId="0" fillId="0" borderId="0" xfId="6" applyFont="1"/>
    <xf numFmtId="0" fontId="0" fillId="0" borderId="30" xfId="0" applyBorder="1"/>
    <xf numFmtId="0" fontId="1" fillId="0" borderId="13" xfId="0" applyFont="1" applyBorder="1"/>
    <xf numFmtId="0" fontId="0" fillId="0" borderId="31" xfId="0" applyBorder="1"/>
    <xf numFmtId="0" fontId="0" fillId="0" borderId="32" xfId="0" applyBorder="1"/>
    <xf numFmtId="0" fontId="16" fillId="13" borderId="8" xfId="0" applyFont="1" applyFill="1" applyBorder="1"/>
    <xf numFmtId="0" fontId="16" fillId="13" borderId="13" xfId="0" applyFont="1" applyFill="1" applyBorder="1"/>
    <xf numFmtId="0" fontId="16" fillId="13" borderId="10" xfId="0" applyFont="1" applyFill="1" applyBorder="1"/>
    <xf numFmtId="0" fontId="0" fillId="13" borderId="5" xfId="0" applyFill="1" applyBorder="1"/>
    <xf numFmtId="0" fontId="0" fillId="0" borderId="0" xfId="0" applyFill="1" applyBorder="1"/>
    <xf numFmtId="0" fontId="0" fillId="6" borderId="7" xfId="0" applyFill="1" applyBorder="1" applyAlignment="1">
      <alignment horizontal="center"/>
    </xf>
    <xf numFmtId="0" fontId="0" fillId="21" borderId="1" xfId="0" applyFill="1" applyBorder="1"/>
    <xf numFmtId="0" fontId="0" fillId="21" borderId="8" xfId="0" applyFill="1" applyBorder="1"/>
    <xf numFmtId="0" fontId="0" fillId="21" borderId="2" xfId="0" applyFill="1" applyBorder="1"/>
    <xf numFmtId="0" fontId="0" fillId="21" borderId="13" xfId="0" applyFill="1" applyBorder="1"/>
    <xf numFmtId="0" fontId="0" fillId="21" borderId="10" xfId="0" applyFill="1" applyBorder="1"/>
    <xf numFmtId="0" fontId="0" fillId="21" borderId="3" xfId="0" applyFill="1" applyBorder="1"/>
    <xf numFmtId="0" fontId="0" fillId="19" borderId="1" xfId="0" applyFill="1" applyBorder="1"/>
    <xf numFmtId="0" fontId="0" fillId="19" borderId="2" xfId="0" applyFill="1" applyBorder="1"/>
    <xf numFmtId="0" fontId="0" fillId="19" borderId="3" xfId="0" applyFill="1" applyBorder="1"/>
    <xf numFmtId="0" fontId="0" fillId="6" borderId="4" xfId="0" applyFill="1" applyBorder="1" applyAlignment="1">
      <alignment horizontal="center"/>
    </xf>
    <xf numFmtId="0" fontId="0" fillId="6" borderId="5" xfId="0" applyFill="1" applyBorder="1" applyAlignment="1">
      <alignment horizontal="center"/>
    </xf>
    <xf numFmtId="0" fontId="0" fillId="6" borderId="6" xfId="0"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0" fillId="28" borderId="0" xfId="0" applyFill="1"/>
    <xf numFmtId="0" fontId="28" fillId="13" borderId="0" xfId="0" applyFont="1" applyFill="1" applyBorder="1"/>
    <xf numFmtId="0" fontId="28" fillId="13" borderId="11" xfId="0" applyFont="1" applyFill="1" applyBorder="1"/>
    <xf numFmtId="0" fontId="29" fillId="28" borderId="0" xfId="0" applyFont="1" applyFill="1"/>
    <xf numFmtId="0" fontId="1" fillId="28" borderId="0" xfId="0" applyFont="1" applyFill="1"/>
    <xf numFmtId="0" fontId="0" fillId="28" borderId="4" xfId="0" applyFill="1" applyBorder="1"/>
    <xf numFmtId="0" fontId="0" fillId="28" borderId="5" xfId="0" applyFill="1" applyBorder="1"/>
    <xf numFmtId="0" fontId="29" fillId="0" borderId="0" xfId="0" applyFont="1"/>
    <xf numFmtId="0" fontId="30" fillId="25" borderId="0" xfId="0" applyFont="1" applyFill="1" applyAlignment="1">
      <alignment horizontal="center" vertical="center" textRotation="255"/>
    </xf>
    <xf numFmtId="0" fontId="1" fillId="12" borderId="11" xfId="0" applyFont="1" applyFill="1" applyBorder="1"/>
    <xf numFmtId="0" fontId="31" fillId="12" borderId="0" xfId="0" applyFont="1" applyFill="1" applyBorder="1"/>
    <xf numFmtId="0" fontId="9" fillId="12" borderId="13" xfId="10" applyFill="1" applyBorder="1" applyAlignment="1" applyProtection="1"/>
    <xf numFmtId="0" fontId="32" fillId="0" borderId="0" xfId="10" applyFont="1" applyFill="1" applyAlignment="1" applyProtection="1"/>
    <xf numFmtId="0" fontId="28" fillId="12" borderId="0" xfId="0" applyFont="1" applyFill="1" applyBorder="1" applyAlignment="1">
      <alignment horizontal="center" vertical="center" wrapText="1"/>
    </xf>
    <xf numFmtId="0" fontId="2" fillId="12" borderId="4" xfId="0" applyFont="1" applyFill="1" applyBorder="1"/>
    <xf numFmtId="0" fontId="2" fillId="12" borderId="6" xfId="0" applyFont="1" applyFill="1" applyBorder="1"/>
    <xf numFmtId="0" fontId="33" fillId="12" borderId="6" xfId="0" applyFont="1" applyFill="1" applyBorder="1"/>
    <xf numFmtId="0" fontId="28" fillId="12" borderId="11" xfId="0" applyFont="1" applyFill="1" applyBorder="1" applyAlignment="1">
      <alignment horizontal="center" vertical="center" wrapText="1"/>
    </xf>
    <xf numFmtId="0" fontId="1" fillId="12" borderId="10" xfId="0" applyFont="1" applyFill="1" applyBorder="1"/>
    <xf numFmtId="0" fontId="19" fillId="12" borderId="13" xfId="0" applyFont="1" applyFill="1" applyBorder="1"/>
    <xf numFmtId="0" fontId="19" fillId="12" borderId="0" xfId="0" applyFont="1" applyFill="1" applyBorder="1"/>
    <xf numFmtId="0" fontId="34" fillId="12" borderId="13" xfId="0" applyFont="1" applyFill="1" applyBorder="1"/>
    <xf numFmtId="0" fontId="34" fillId="12" borderId="0" xfId="0" applyFont="1" applyFill="1" applyBorder="1"/>
    <xf numFmtId="0" fontId="0" fillId="16" borderId="4" xfId="0" applyFill="1" applyBorder="1"/>
    <xf numFmtId="0" fontId="0" fillId="16" borderId="5" xfId="0" applyFill="1" applyBorder="1"/>
    <xf numFmtId="0" fontId="0" fillId="29" borderId="0" xfId="0" applyFill="1"/>
    <xf numFmtId="46" fontId="0" fillId="29" borderId="0" xfId="0" applyNumberFormat="1" applyFill="1"/>
    <xf numFmtId="0" fontId="3" fillId="20" borderId="0" xfId="0" applyFont="1" applyFill="1" applyAlignment="1">
      <alignment horizontal="center"/>
    </xf>
    <xf numFmtId="0" fontId="35" fillId="28" borderId="6" xfId="0" applyFont="1" applyFill="1" applyBorder="1"/>
    <xf numFmtId="0" fontId="0" fillId="9" borderId="6" xfId="0" applyFill="1" applyBorder="1"/>
    <xf numFmtId="0" fontId="36" fillId="12" borderId="0" xfId="0" applyFont="1" applyFill="1" applyBorder="1"/>
    <xf numFmtId="0" fontId="1" fillId="12" borderId="0" xfId="0" applyFont="1" applyFill="1" applyBorder="1"/>
    <xf numFmtId="0" fontId="0" fillId="19" borderId="4" xfId="0" applyFill="1" applyBorder="1"/>
    <xf numFmtId="0" fontId="0" fillId="16" borderId="6" xfId="0" applyFill="1" applyBorder="1"/>
    <xf numFmtId="0" fontId="0" fillId="19" borderId="5" xfId="0" applyFill="1" applyBorder="1"/>
    <xf numFmtId="0" fontId="0" fillId="19" borderId="6" xfId="0" applyFill="1" applyBorder="1"/>
    <xf numFmtId="0" fontId="1" fillId="29" borderId="0" xfId="0" applyFont="1" applyFill="1"/>
    <xf numFmtId="0" fontId="25" fillId="29" borderId="4" xfId="0" applyFont="1" applyFill="1" applyBorder="1"/>
    <xf numFmtId="0" fontId="25" fillId="29" borderId="5" xfId="0" applyFont="1" applyFill="1" applyBorder="1"/>
    <xf numFmtId="0" fontId="25" fillId="29" borderId="6" xfId="0" applyFont="1" applyFill="1" applyBorder="1"/>
    <xf numFmtId="0" fontId="0" fillId="29" borderId="0" xfId="0" applyFill="1" applyBorder="1"/>
    <xf numFmtId="0" fontId="1" fillId="29" borderId="4" xfId="0" applyFont="1" applyFill="1" applyBorder="1"/>
    <xf numFmtId="0" fontId="1" fillId="29" borderId="5" xfId="0" applyFont="1" applyFill="1" applyBorder="1"/>
    <xf numFmtId="0" fontId="0" fillId="6" borderId="0" xfId="0" applyFill="1"/>
    <xf numFmtId="0" fontId="0" fillId="19" borderId="8" xfId="0" applyFill="1" applyBorder="1"/>
    <xf numFmtId="0" fontId="0" fillId="19" borderId="12" xfId="0" applyFill="1" applyBorder="1"/>
    <xf numFmtId="0" fontId="0" fillId="19" borderId="10" xfId="0" applyFill="1" applyBorder="1"/>
    <xf numFmtId="0" fontId="0" fillId="19" borderId="15" xfId="0" applyFill="1" applyBorder="1"/>
    <xf numFmtId="0" fontId="1" fillId="9" borderId="10" xfId="0" applyFont="1" applyFill="1" applyBorder="1"/>
    <xf numFmtId="0" fontId="1" fillId="9" borderId="15" xfId="0" applyFont="1" applyFill="1" applyBorder="1"/>
    <xf numFmtId="0" fontId="1" fillId="19" borderId="0" xfId="0" applyFont="1" applyFill="1" applyAlignment="1">
      <alignment horizontal="right"/>
    </xf>
    <xf numFmtId="0" fontId="0" fillId="30" borderId="8" xfId="0" applyFill="1" applyBorder="1"/>
    <xf numFmtId="0" fontId="0" fillId="30" borderId="12" xfId="0" applyFill="1" applyBorder="1"/>
    <xf numFmtId="0" fontId="0" fillId="31" borderId="1" xfId="0" applyFill="1" applyBorder="1" applyAlignment="1">
      <alignment horizontal="right"/>
    </xf>
    <xf numFmtId="0" fontId="0" fillId="30" borderId="13" xfId="0" applyFill="1" applyBorder="1"/>
    <xf numFmtId="0" fontId="0" fillId="30" borderId="14" xfId="0" applyFill="1" applyBorder="1"/>
    <xf numFmtId="0" fontId="0" fillId="31" borderId="2" xfId="0" applyFill="1" applyBorder="1" applyAlignment="1">
      <alignment horizontal="right"/>
    </xf>
    <xf numFmtId="0" fontId="0" fillId="31" borderId="3" xfId="0" applyFill="1" applyBorder="1" applyAlignment="1">
      <alignment horizontal="right"/>
    </xf>
    <xf numFmtId="0" fontId="0" fillId="30" borderId="10" xfId="0" applyFill="1" applyBorder="1"/>
    <xf numFmtId="0" fontId="0" fillId="30" borderId="15" xfId="0" applyFill="1" applyBorder="1"/>
    <xf numFmtId="0" fontId="0" fillId="29" borderId="7" xfId="0" applyFill="1" applyBorder="1" applyAlignment="1">
      <alignment horizontal="center"/>
    </xf>
    <xf numFmtId="0" fontId="1" fillId="29" borderId="6" xfId="0" applyFont="1" applyFill="1" applyBorder="1"/>
    <xf numFmtId="0" fontId="0" fillId="24" borderId="17" xfId="0" applyFill="1" applyBorder="1"/>
    <xf numFmtId="0" fontId="0" fillId="6" borderId="17" xfId="0" applyFill="1" applyBorder="1" applyAlignment="1">
      <alignment horizontal="center"/>
    </xf>
    <xf numFmtId="0" fontId="0" fillId="29" borderId="17" xfId="0" applyFill="1" applyBorder="1" applyAlignment="1">
      <alignment horizontal="center"/>
    </xf>
    <xf numFmtId="0" fontId="0" fillId="27" borderId="17" xfId="0" applyFill="1" applyBorder="1"/>
    <xf numFmtId="0" fontId="1" fillId="10" borderId="17" xfId="0" applyFont="1" applyFill="1" applyBorder="1"/>
    <xf numFmtId="2" fontId="1" fillId="6" borderId="17" xfId="0" applyNumberFormat="1" applyFont="1" applyFill="1" applyBorder="1" applyAlignment="1">
      <alignment horizontal="center"/>
    </xf>
    <xf numFmtId="1" fontId="0" fillId="29" borderId="17" xfId="0" applyNumberFormat="1" applyFill="1" applyBorder="1" applyAlignment="1">
      <alignment horizontal="center"/>
    </xf>
    <xf numFmtId="1" fontId="1" fillId="10" borderId="17" xfId="0" applyNumberFormat="1" applyFont="1" applyFill="1" applyBorder="1" applyAlignment="1">
      <alignment horizontal="left" indent="2"/>
    </xf>
    <xf numFmtId="1" fontId="1" fillId="0" borderId="0" xfId="0" applyNumberFormat="1" applyFont="1" applyFill="1" applyAlignment="1">
      <alignment horizontal="left" indent="2"/>
    </xf>
    <xf numFmtId="0" fontId="0" fillId="6" borderId="3" xfId="0" applyFill="1" applyBorder="1" applyAlignment="1">
      <alignment horizontal="center"/>
    </xf>
    <xf numFmtId="1" fontId="0" fillId="0" borderId="0" xfId="0" applyNumberFormat="1"/>
    <xf numFmtId="1" fontId="19" fillId="10" borderId="0" xfId="0" applyNumberFormat="1" applyFont="1" applyFill="1" applyAlignment="1">
      <alignment horizontal="left" indent="2"/>
    </xf>
    <xf numFmtId="1" fontId="19" fillId="0" borderId="0" xfId="0" applyNumberFormat="1" applyFont="1" applyFill="1" applyAlignment="1">
      <alignment horizontal="left" indent="2"/>
    </xf>
    <xf numFmtId="0" fontId="0" fillId="29" borderId="33" xfId="0" applyFill="1" applyBorder="1" applyAlignment="1">
      <alignment horizontal="center"/>
    </xf>
    <xf numFmtId="183" fontId="0" fillId="29" borderId="0" xfId="6" applyNumberFormat="1" applyFont="1" applyFill="1"/>
    <xf numFmtId="0" fontId="0" fillId="29" borderId="0" xfId="0" applyFill="1" applyAlignment="1">
      <alignment horizontal="center"/>
    </xf>
    <xf numFmtId="0" fontId="0" fillId="29" borderId="4" xfId="0" applyFill="1" applyBorder="1"/>
    <xf numFmtId="0" fontId="0" fillId="29" borderId="6" xfId="0" applyFill="1" applyBorder="1"/>
    <xf numFmtId="1" fontId="1" fillId="0" borderId="0" xfId="0" applyNumberFormat="1" applyFont="1" applyAlignment="1">
      <alignment horizontal="center"/>
    </xf>
    <xf numFmtId="1" fontId="1" fillId="32" borderId="0" xfId="0" applyNumberFormat="1" applyFont="1" applyFill="1" applyAlignment="1">
      <alignment horizontal="center"/>
    </xf>
    <xf numFmtId="0" fontId="1" fillId="32" borderId="0" xfId="0" applyFont="1" applyFill="1" applyAlignment="1">
      <alignment horizontal="center"/>
    </xf>
    <xf numFmtId="0" fontId="0" fillId="33" borderId="0" xfId="0" applyFill="1"/>
    <xf numFmtId="0" fontId="1" fillId="0" borderId="0" xfId="0" applyFont="1" applyAlignment="1">
      <alignment horizontal="center" vertical="center" wrapText="1"/>
    </xf>
    <xf numFmtId="0" fontId="1" fillId="19" borderId="18" xfId="0" applyFont="1" applyFill="1" applyBorder="1" applyAlignment="1">
      <alignment horizontal="center"/>
    </xf>
    <xf numFmtId="0" fontId="1" fillId="19" borderId="34" xfId="0" applyFont="1" applyFill="1" applyBorder="1" applyAlignment="1">
      <alignment horizontal="center"/>
    </xf>
    <xf numFmtId="0" fontId="0" fillId="19" borderId="23" xfId="0" applyFill="1" applyBorder="1" applyAlignment="1">
      <alignment horizontal="center"/>
    </xf>
    <xf numFmtId="0" fontId="0" fillId="19" borderId="35" xfId="0" applyFill="1" applyBorder="1" applyAlignment="1">
      <alignment horizontal="center"/>
    </xf>
    <xf numFmtId="0" fontId="1" fillId="2" borderId="8" xfId="0" applyFont="1" applyFill="1" applyBorder="1" applyAlignment="1">
      <alignment horizontal="center"/>
    </xf>
    <xf numFmtId="0" fontId="0" fillId="0" borderId="25" xfId="0" applyBorder="1" applyAlignment="1">
      <alignment horizontal="center"/>
    </xf>
    <xf numFmtId="0" fontId="1" fillId="0" borderId="13" xfId="0" applyFont="1" applyBorder="1" applyAlignment="1">
      <alignment horizontal="center"/>
    </xf>
    <xf numFmtId="0" fontId="1" fillId="0" borderId="10" xfId="0" applyFont="1" applyBorder="1" applyAlignment="1">
      <alignment horizontal="center"/>
    </xf>
    <xf numFmtId="0" fontId="0" fillId="0" borderId="27" xfId="0" applyBorder="1" applyAlignment="1">
      <alignment horizontal="center"/>
    </xf>
    <xf numFmtId="0" fontId="0" fillId="0" borderId="22" xfId="0" applyBorder="1" applyAlignment="1">
      <alignment horizontal="center"/>
    </xf>
    <xf numFmtId="0" fontId="1" fillId="0" borderId="0" xfId="0" applyFont="1" applyFill="1" applyBorder="1" applyAlignment="1">
      <alignment horizontal="center"/>
    </xf>
    <xf numFmtId="0" fontId="1" fillId="0" borderId="0" xfId="0" applyFont="1" applyFill="1" applyBorder="1" applyAlignment="1">
      <alignment horizontal="left"/>
    </xf>
    <xf numFmtId="0" fontId="1" fillId="6" borderId="17" xfId="0" applyFont="1" applyFill="1" applyBorder="1"/>
    <xf numFmtId="0" fontId="1" fillId="11" borderId="4" xfId="0" applyFont="1" applyFill="1" applyBorder="1" applyAlignment="1">
      <alignment horizontal="center"/>
    </xf>
    <xf numFmtId="0" fontId="1" fillId="11" borderId="5" xfId="0" applyFont="1" applyFill="1" applyBorder="1" applyAlignment="1">
      <alignment horizontal="center"/>
    </xf>
    <xf numFmtId="0" fontId="1" fillId="19" borderId="36" xfId="0" applyFont="1" applyFill="1" applyBorder="1" applyAlignment="1">
      <alignment horizontal="center"/>
    </xf>
    <xf numFmtId="0" fontId="0" fillId="19" borderId="24" xfId="0" applyFill="1" applyBorder="1" applyAlignment="1">
      <alignment horizontal="center"/>
    </xf>
    <xf numFmtId="0" fontId="0" fillId="34" borderId="36" xfId="0" applyFill="1" applyBorder="1" applyAlignment="1">
      <alignment horizontal="center"/>
    </xf>
    <xf numFmtId="0" fontId="0" fillId="0" borderId="26" xfId="0" applyBorder="1" applyAlignment="1">
      <alignment horizontal="center"/>
    </xf>
    <xf numFmtId="0" fontId="0" fillId="0" borderId="28" xfId="0" applyBorder="1" applyAlignment="1">
      <alignment horizontal="center"/>
    </xf>
    <xf numFmtId="0" fontId="1" fillId="11" borderId="6" xfId="0" applyFont="1" applyFill="1" applyBorder="1" applyAlignment="1">
      <alignment horizontal="center"/>
    </xf>
    <xf numFmtId="0" fontId="1" fillId="26" borderId="8" xfId="0" applyFont="1" applyFill="1" applyBorder="1" applyAlignment="1">
      <alignment horizontal="center" vertical="center"/>
    </xf>
    <xf numFmtId="0" fontId="1" fillId="26" borderId="9" xfId="0" applyFont="1" applyFill="1" applyBorder="1" applyAlignment="1">
      <alignment horizontal="center" vertical="center"/>
    </xf>
    <xf numFmtId="0" fontId="1" fillId="26" borderId="10" xfId="0" applyFont="1" applyFill="1" applyBorder="1" applyAlignment="1">
      <alignment horizontal="center" vertical="center"/>
    </xf>
    <xf numFmtId="0" fontId="1" fillId="26" borderId="11" xfId="0" applyFont="1" applyFill="1" applyBorder="1" applyAlignment="1">
      <alignment horizontal="center" vertical="center"/>
    </xf>
    <xf numFmtId="0" fontId="1" fillId="10" borderId="8" xfId="0" applyFont="1" applyFill="1" applyBorder="1" applyAlignment="1">
      <alignment horizontal="center" vertical="center"/>
    </xf>
    <xf numFmtId="0" fontId="1" fillId="10" borderId="9" xfId="0" applyFont="1" applyFill="1" applyBorder="1" applyAlignment="1">
      <alignment horizontal="center" vertical="center"/>
    </xf>
    <xf numFmtId="0" fontId="1" fillId="10" borderId="10" xfId="0" applyFont="1" applyFill="1" applyBorder="1" applyAlignment="1">
      <alignment horizontal="center" vertical="center"/>
    </xf>
    <xf numFmtId="0" fontId="1" fillId="10" borderId="11" xfId="0" applyFont="1" applyFill="1" applyBorder="1" applyAlignment="1">
      <alignment horizontal="center" vertical="center"/>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2" xfId="0" applyFont="1" applyBorder="1" applyAlignment="1">
      <alignment horizontal="center" vertical="center" wrapText="1"/>
    </xf>
    <xf numFmtId="0" fontId="1" fillId="10" borderId="13" xfId="0" applyFont="1" applyFill="1" applyBorder="1" applyAlignment="1">
      <alignment horizontal="center" vertical="center"/>
    </xf>
    <xf numFmtId="0" fontId="1" fillId="10" borderId="0" xfId="0" applyFont="1" applyFill="1" applyBorder="1" applyAlignment="1">
      <alignment horizontal="center" vertical="center"/>
    </xf>
    <xf numFmtId="0" fontId="1" fillId="0" borderId="13" xfId="0" applyFont="1" applyBorder="1" applyAlignment="1">
      <alignment horizontal="center" vertical="center" wrapText="1"/>
    </xf>
    <xf numFmtId="0" fontId="1" fillId="0" borderId="0"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5" xfId="0" applyFont="1" applyBorder="1" applyAlignment="1">
      <alignment horizontal="center" vertical="center" wrapText="1"/>
    </xf>
    <xf numFmtId="0" fontId="0" fillId="11" borderId="8" xfId="0" applyFill="1" applyBorder="1"/>
    <xf numFmtId="0" fontId="0" fillId="11" borderId="9" xfId="0" applyFill="1" applyBorder="1"/>
    <xf numFmtId="0" fontId="0" fillId="11" borderId="12" xfId="0" applyFill="1" applyBorder="1"/>
    <xf numFmtId="0" fontId="0" fillId="11" borderId="13" xfId="0" applyFill="1" applyBorder="1"/>
    <xf numFmtId="0" fontId="0" fillId="11" borderId="0" xfId="0" applyFill="1" applyBorder="1"/>
    <xf numFmtId="0" fontId="0" fillId="11" borderId="14" xfId="0" applyFill="1" applyBorder="1"/>
    <xf numFmtId="0" fontId="1" fillId="11" borderId="13" xfId="0" applyFont="1" applyFill="1" applyBorder="1"/>
    <xf numFmtId="0" fontId="1" fillId="11" borderId="0" xfId="0" applyFont="1" applyFill="1" applyBorder="1"/>
    <xf numFmtId="0" fontId="1" fillId="11" borderId="14" xfId="0" applyFont="1" applyFill="1" applyBorder="1"/>
    <xf numFmtId="0" fontId="0" fillId="11" borderId="10" xfId="0" applyFill="1" applyBorder="1"/>
    <xf numFmtId="0" fontId="0" fillId="11" borderId="11" xfId="0" applyFill="1" applyBorder="1"/>
    <xf numFmtId="0" fontId="0" fillId="11" borderId="15" xfId="0" applyFill="1" applyBorder="1"/>
    <xf numFmtId="0" fontId="7" fillId="35" borderId="8" xfId="0" applyFont="1" applyFill="1" applyBorder="1" applyAlignment="1">
      <alignment horizontal="center" vertical="center"/>
    </xf>
    <xf numFmtId="0" fontId="7" fillId="35" borderId="9" xfId="0" applyFont="1" applyFill="1" applyBorder="1" applyAlignment="1">
      <alignment horizontal="center" vertical="center"/>
    </xf>
    <xf numFmtId="0" fontId="7" fillId="35" borderId="13" xfId="0" applyFont="1" applyFill="1" applyBorder="1" applyAlignment="1">
      <alignment horizontal="center" vertical="center"/>
    </xf>
    <xf numFmtId="0" fontId="7" fillId="35" borderId="0" xfId="0" applyFont="1" applyFill="1" applyBorder="1" applyAlignment="1">
      <alignment horizontal="center" vertical="center"/>
    </xf>
    <xf numFmtId="0" fontId="17" fillId="0" borderId="2" xfId="0" applyFont="1" applyBorder="1"/>
    <xf numFmtId="0" fontId="0" fillId="0" borderId="14" xfId="0" applyBorder="1" applyAlignment="1">
      <alignment horizontal="right" indent="1"/>
    </xf>
    <xf numFmtId="0" fontId="0" fillId="36" borderId="0" xfId="0" applyFill="1"/>
    <xf numFmtId="0" fontId="1" fillId="26" borderId="12" xfId="0" applyFont="1" applyFill="1" applyBorder="1" applyAlignment="1">
      <alignment horizontal="center" vertical="center"/>
    </xf>
    <xf numFmtId="0" fontId="1" fillId="26" borderId="15" xfId="0" applyFont="1" applyFill="1" applyBorder="1" applyAlignment="1">
      <alignment horizontal="center" vertical="center"/>
    </xf>
    <xf numFmtId="0" fontId="0" fillId="25" borderId="15" xfId="0" applyFill="1" applyBorder="1"/>
    <xf numFmtId="0" fontId="1" fillId="10" borderId="12" xfId="0" applyFont="1" applyFill="1" applyBorder="1" applyAlignment="1">
      <alignment horizontal="center" vertical="center"/>
    </xf>
    <xf numFmtId="0" fontId="1" fillId="10" borderId="15" xfId="0" applyFont="1" applyFill="1" applyBorder="1" applyAlignment="1">
      <alignment horizontal="center" vertical="center"/>
    </xf>
    <xf numFmtId="0" fontId="1" fillId="10" borderId="14" xfId="0" applyFont="1" applyFill="1" applyBorder="1" applyAlignment="1">
      <alignment horizontal="center" vertical="center"/>
    </xf>
    <xf numFmtId="0" fontId="0" fillId="0" borderId="8" xfId="0" applyBorder="1" applyAlignment="1">
      <alignment horizontal="center" wrapText="1"/>
    </xf>
    <xf numFmtId="0" fontId="0" fillId="0" borderId="9" xfId="0" applyBorder="1" applyAlignment="1">
      <alignment horizontal="center" wrapText="1"/>
    </xf>
    <xf numFmtId="0" fontId="0" fillId="0" borderId="12" xfId="0" applyBorder="1" applyAlignment="1">
      <alignment horizontal="center" wrapText="1"/>
    </xf>
    <xf numFmtId="0" fontId="0" fillId="0" borderId="13" xfId="0" applyBorder="1" applyAlignment="1">
      <alignment horizontal="center" wrapText="1"/>
    </xf>
    <xf numFmtId="0" fontId="0" fillId="0" borderId="0" xfId="0" applyBorder="1" applyAlignment="1">
      <alignment horizontal="center" wrapText="1"/>
    </xf>
    <xf numFmtId="0" fontId="0" fillId="0" borderId="14" xfId="0" applyBorder="1" applyAlignment="1">
      <alignment horizontal="center" wrapText="1"/>
    </xf>
    <xf numFmtId="0" fontId="0" fillId="0" borderId="10" xfId="0" applyBorder="1" applyAlignment="1">
      <alignment horizontal="center" wrapText="1"/>
    </xf>
    <xf numFmtId="0" fontId="0" fillId="0" borderId="11" xfId="0" applyBorder="1" applyAlignment="1">
      <alignment horizontal="center" wrapText="1"/>
    </xf>
    <xf numFmtId="0" fontId="0" fillId="0" borderId="15" xfId="0" applyBorder="1" applyAlignment="1">
      <alignment horizont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0" xfId="0" applyBorder="1" applyAlignment="1">
      <alignment horizontal="center" vertical="center" wrapText="1"/>
    </xf>
    <xf numFmtId="0" fontId="0" fillId="0" borderId="14"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15" xfId="0" applyBorder="1" applyAlignment="1">
      <alignment horizontal="center" vertical="center" wrapText="1"/>
    </xf>
    <xf numFmtId="0" fontId="7" fillId="35" borderId="12" xfId="0" applyFont="1" applyFill="1" applyBorder="1" applyAlignment="1">
      <alignment horizontal="center" vertical="center"/>
    </xf>
    <xf numFmtId="0" fontId="7" fillId="35" borderId="14" xfId="0" applyFont="1" applyFill="1" applyBorder="1" applyAlignment="1">
      <alignment horizontal="center" vertical="center"/>
    </xf>
    <xf numFmtId="0" fontId="0" fillId="2" borderId="0" xfId="0" applyFill="1"/>
    <xf numFmtId="0" fontId="0" fillId="37" borderId="0" xfId="0" applyFill="1"/>
    <xf numFmtId="0" fontId="16" fillId="0" borderId="4" xfId="0" applyFont="1" applyBorder="1"/>
    <xf numFmtId="0" fontId="37" fillId="0" borderId="4" xfId="0" applyFont="1" applyBorder="1"/>
    <xf numFmtId="0" fontId="0" fillId="37" borderId="7" xfId="0" applyFill="1" applyBorder="1"/>
    <xf numFmtId="0" fontId="38" fillId="0" borderId="0" xfId="0" applyFont="1"/>
    <xf numFmtId="0" fontId="17" fillId="0" borderId="10" xfId="0" applyFont="1" applyBorder="1"/>
    <xf numFmtId="0" fontId="17" fillId="0" borderId="11" xfId="0" applyFont="1" applyBorder="1"/>
    <xf numFmtId="0" fontId="17" fillId="0" borderId="15" xfId="0" applyFont="1" applyBorder="1"/>
    <xf numFmtId="0" fontId="0" fillId="19" borderId="11" xfId="0" applyFill="1" applyBorder="1"/>
    <xf numFmtId="9" fontId="0" fillId="0" borderId="0" xfId="0" applyNumberFormat="1"/>
    <xf numFmtId="0" fontId="0" fillId="19" borderId="7" xfId="0" applyFill="1" applyBorder="1" applyAlignment="1">
      <alignment horizontal="center"/>
    </xf>
    <xf numFmtId="0" fontId="0" fillId="14" borderId="7" xfId="0" applyFill="1" applyBorder="1" applyAlignment="1">
      <alignment horizontal="center"/>
    </xf>
    <xf numFmtId="176" fontId="0" fillId="2" borderId="7" xfId="0" applyNumberFormat="1" applyFill="1" applyBorder="1" applyAlignment="1">
      <alignment horizontal="left" indent="3"/>
    </xf>
    <xf numFmtId="0" fontId="1" fillId="14" borderId="0" xfId="0" applyFont="1" applyFill="1"/>
    <xf numFmtId="9" fontId="0" fillId="2" borderId="0" xfId="0" applyNumberFormat="1" applyFill="1"/>
    <xf numFmtId="0" fontId="7" fillId="5" borderId="0" xfId="0" applyFont="1" applyFill="1"/>
    <xf numFmtId="0" fontId="0" fillId="10" borderId="0" xfId="0" applyFill="1"/>
    <xf numFmtId="0" fontId="0" fillId="18" borderId="0" xfId="0" applyFill="1"/>
    <xf numFmtId="0" fontId="1" fillId="13" borderId="0" xfId="0" applyFont="1" applyFill="1" applyBorder="1"/>
    <xf numFmtId="0" fontId="1" fillId="13" borderId="14" xfId="0" applyFont="1" applyFill="1" applyBorder="1"/>
    <xf numFmtId="0" fontId="0" fillId="38" borderId="0" xfId="0" applyFill="1"/>
    <xf numFmtId="0" fontId="0" fillId="9" borderId="0" xfId="0" applyFill="1"/>
    <xf numFmtId="0" fontId="0" fillId="4" borderId="1" xfId="0" applyFill="1" applyBorder="1"/>
    <xf numFmtId="0" fontId="0" fillId="4" borderId="2" xfId="0" applyFill="1" applyBorder="1"/>
    <xf numFmtId="0" fontId="0" fillId="4" borderId="3" xfId="0" applyFill="1" applyBorder="1"/>
    <xf numFmtId="0" fontId="7" fillId="37" borderId="0" xfId="0" applyFont="1" applyFill="1" applyBorder="1"/>
    <xf numFmtId="0" fontId="1" fillId="39" borderId="0" xfId="0" applyFont="1" applyFill="1" applyBorder="1"/>
    <xf numFmtId="0" fontId="0" fillId="21" borderId="0" xfId="0" applyFill="1" applyBorder="1" applyAlignment="1">
      <alignment horizontal="center" vertical="center"/>
    </xf>
    <xf numFmtId="0" fontId="7" fillId="7" borderId="0" xfId="0" applyFont="1" applyFill="1" applyBorder="1"/>
    <xf numFmtId="0" fontId="0" fillId="40" borderId="0" xfId="0" applyFill="1" applyBorder="1"/>
    <xf numFmtId="0" fontId="22" fillId="0" borderId="0" xfId="0" applyFont="1" applyBorder="1"/>
    <xf numFmtId="0" fontId="1" fillId="6" borderId="0" xfId="0" applyFont="1" applyFill="1" applyBorder="1" applyAlignment="1">
      <alignment horizontal="center"/>
    </xf>
    <xf numFmtId="0" fontId="17" fillId="0" borderId="0" xfId="0" applyFont="1" applyBorder="1"/>
    <xf numFmtId="0" fontId="9" fillId="0" borderId="0" xfId="10" applyBorder="1" applyAlignment="1" applyProtection="1"/>
    <xf numFmtId="0" fontId="0" fillId="21" borderId="0" xfId="0" applyFill="1" applyBorder="1"/>
    <xf numFmtId="0" fontId="0" fillId="17" borderId="0" xfId="0" applyFill="1" applyBorder="1"/>
    <xf numFmtId="0" fontId="1" fillId="30" borderId="0" xfId="0" applyFont="1" applyFill="1" applyBorder="1"/>
    <xf numFmtId="0" fontId="0" fillId="30" borderId="0" xfId="0" applyFill="1" applyBorder="1"/>
    <xf numFmtId="0" fontId="0" fillId="41" borderId="0" xfId="0" applyFill="1" applyBorder="1"/>
    <xf numFmtId="0" fontId="1" fillId="19" borderId="0" xfId="0" applyFont="1" applyFill="1" applyBorder="1"/>
    <xf numFmtId="0" fontId="0" fillId="6" borderId="0" xfId="0" applyFill="1" applyBorder="1" applyAlignment="1">
      <alignment horizontal="center"/>
    </xf>
    <xf numFmtId="0" fontId="0" fillId="17" borderId="0" xfId="0" applyFill="1" applyBorder="1" applyAlignment="1">
      <alignment horizontal="center"/>
    </xf>
    <xf numFmtId="0" fontId="0" fillId="25" borderId="0" xfId="0" applyFill="1" applyBorder="1"/>
    <xf numFmtId="0" fontId="0" fillId="17" borderId="4" xfId="0" applyFill="1" applyBorder="1" applyAlignment="1">
      <alignment horizontal="center"/>
    </xf>
    <xf numFmtId="0" fontId="0" fillId="17" borderId="5" xfId="0" applyFill="1" applyBorder="1" applyAlignment="1">
      <alignment horizontal="center"/>
    </xf>
    <xf numFmtId="0" fontId="0" fillId="17" borderId="9" xfId="0" applyFill="1" applyBorder="1" applyAlignment="1">
      <alignment horizontal="center" vertical="center" wrapText="1"/>
    </xf>
    <xf numFmtId="0" fontId="0" fillId="42" borderId="0" xfId="0" applyFill="1"/>
    <xf numFmtId="0" fontId="0" fillId="17" borderId="0" xfId="0" applyFill="1" applyBorder="1" applyAlignment="1">
      <alignment horizontal="center" vertical="center" wrapText="1"/>
    </xf>
    <xf numFmtId="0" fontId="0" fillId="14" borderId="17" xfId="0" applyFill="1" applyBorder="1" applyProtection="1"/>
    <xf numFmtId="0" fontId="0" fillId="0" borderId="0" xfId="0" applyAlignment="1"/>
    <xf numFmtId="0" fontId="39" fillId="14" borderId="17" xfId="0" applyFont="1" applyFill="1" applyBorder="1" applyProtection="1"/>
    <xf numFmtId="0" fontId="25" fillId="0" borderId="17" xfId="0" applyFont="1" applyBorder="1" applyAlignment="1">
      <alignment horizontal="center" vertical="center"/>
    </xf>
    <xf numFmtId="0" fontId="0" fillId="0" borderId="0" xfId="0" applyAlignment="1">
      <alignment horizontal="right"/>
    </xf>
    <xf numFmtId="0" fontId="40" fillId="0" borderId="17" xfId="0" applyFont="1" applyBorder="1" applyAlignment="1">
      <alignment horizontal="center" vertical="center"/>
    </xf>
    <xf numFmtId="0" fontId="1" fillId="6" borderId="17" xfId="0" applyFont="1" applyFill="1" applyBorder="1" applyAlignment="1">
      <alignment horizont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43" borderId="0" xfId="0" applyFill="1"/>
    <xf numFmtId="0" fontId="0" fillId="44" borderId="0" xfId="0" applyFill="1"/>
    <xf numFmtId="0" fontId="0" fillId="45" borderId="0" xfId="0" applyFill="1"/>
    <xf numFmtId="9" fontId="0" fillId="0" borderId="0" xfId="0" applyNumberFormat="1" applyAlignment="1">
      <alignment horizontal="left"/>
    </xf>
    <xf numFmtId="0" fontId="0" fillId="17" borderId="6" xfId="0" applyFill="1" applyBorder="1" applyAlignment="1">
      <alignment horizontal="center"/>
    </xf>
    <xf numFmtId="0" fontId="0" fillId="2" borderId="7" xfId="0" applyFill="1" applyBorder="1"/>
    <xf numFmtId="0" fontId="32" fillId="0" borderId="0" xfId="10" applyFont="1" applyAlignment="1" applyProtection="1"/>
    <xf numFmtId="0" fontId="0" fillId="0" borderId="0" xfId="0" applyFill="1"/>
    <xf numFmtId="0" fontId="0" fillId="46" borderId="13" xfId="0" applyFill="1" applyBorder="1"/>
    <xf numFmtId="0" fontId="0" fillId="46" borderId="0" xfId="0" applyFill="1" applyBorder="1"/>
    <xf numFmtId="0" fontId="0" fillId="46" borderId="14" xfId="0" applyFill="1" applyBorder="1"/>
    <xf numFmtId="0" fontId="41" fillId="46" borderId="10" xfId="10" applyFont="1" applyFill="1" applyBorder="1" applyAlignment="1" applyProtection="1"/>
    <xf numFmtId="0" fontId="0" fillId="46" borderId="11" xfId="0" applyFill="1" applyBorder="1"/>
    <xf numFmtId="0" fontId="0" fillId="46" borderId="15" xfId="0" applyFill="1" applyBorder="1"/>
    <xf numFmtId="0" fontId="0" fillId="39" borderId="8" xfId="0" applyFill="1" applyBorder="1"/>
    <xf numFmtId="0" fontId="0" fillId="39" borderId="9" xfId="0" applyFill="1" applyBorder="1"/>
    <xf numFmtId="0" fontId="22" fillId="39" borderId="8" xfId="0" applyFont="1" applyFill="1" applyBorder="1" applyAlignment="1">
      <alignment horizontal="center" vertical="center"/>
    </xf>
    <xf numFmtId="0" fontId="0" fillId="39" borderId="10" xfId="0" applyFill="1" applyBorder="1"/>
    <xf numFmtId="0" fontId="0" fillId="39" borderId="11" xfId="0" applyFill="1" applyBorder="1"/>
    <xf numFmtId="0" fontId="22" fillId="39" borderId="10" xfId="0" applyFont="1" applyFill="1" applyBorder="1" applyAlignment="1">
      <alignment horizontal="center" vertical="center"/>
    </xf>
    <xf numFmtId="0" fontId="42" fillId="12" borderId="8" xfId="0" applyFont="1" applyFill="1" applyBorder="1" applyAlignment="1">
      <alignment horizontal="center" vertical="center"/>
    </xf>
    <xf numFmtId="0" fontId="42" fillId="12" borderId="13" xfId="0" applyFont="1" applyFill="1" applyBorder="1" applyAlignment="1">
      <alignment horizontal="center" vertical="center"/>
    </xf>
    <xf numFmtId="0" fontId="42" fillId="12" borderId="10" xfId="0" applyFont="1" applyFill="1" applyBorder="1" applyAlignment="1">
      <alignment horizontal="center" vertical="center"/>
    </xf>
    <xf numFmtId="0" fontId="0" fillId="47" borderId="0" xfId="0" applyFill="1" applyBorder="1"/>
    <xf numFmtId="0" fontId="43" fillId="0" borderId="8" xfId="0" applyFont="1" applyBorder="1" applyAlignment="1">
      <alignment horizontal="center" vertical="center"/>
    </xf>
    <xf numFmtId="0" fontId="0" fillId="39" borderId="17" xfId="0" applyFill="1" applyBorder="1" applyAlignment="1">
      <alignment horizontal="center"/>
    </xf>
    <xf numFmtId="0" fontId="43" fillId="0" borderId="2" xfId="0" applyFont="1" applyBorder="1" applyAlignment="1">
      <alignment horizontal="center" vertical="center"/>
    </xf>
    <xf numFmtId="0" fontId="0" fillId="39" borderId="37" xfId="0" applyFill="1" applyBorder="1" applyAlignment="1">
      <alignment horizontal="center"/>
    </xf>
    <xf numFmtId="0" fontId="43" fillId="0" borderId="3" xfId="0" applyFont="1" applyBorder="1" applyAlignment="1">
      <alignment horizontal="center" vertical="center"/>
    </xf>
    <xf numFmtId="0" fontId="0" fillId="39" borderId="3" xfId="0" applyFill="1" applyBorder="1" applyAlignment="1">
      <alignment horizontal="center"/>
    </xf>
    <xf numFmtId="0" fontId="43" fillId="0" borderId="1" xfId="0" applyFont="1" applyBorder="1" applyAlignment="1">
      <alignment horizontal="center" vertical="center"/>
    </xf>
    <xf numFmtId="0" fontId="0" fillId="16" borderId="1" xfId="0" applyFill="1" applyBorder="1" applyAlignment="1">
      <alignment horizontal="center"/>
    </xf>
    <xf numFmtId="0" fontId="1" fillId="11" borderId="1" xfId="0" applyFont="1" applyFill="1" applyBorder="1" applyAlignment="1"/>
    <xf numFmtId="0" fontId="0" fillId="16" borderId="2" xfId="0" applyFill="1" applyBorder="1" applyAlignment="1">
      <alignment horizontal="center"/>
    </xf>
    <xf numFmtId="0" fontId="1" fillId="11" borderId="2" xfId="0" applyFont="1" applyFill="1" applyBorder="1" applyAlignment="1"/>
    <xf numFmtId="0" fontId="0" fillId="12" borderId="0" xfId="0" applyFill="1" applyAlignment="1">
      <alignment horizontal="center"/>
    </xf>
    <xf numFmtId="0" fontId="0" fillId="19" borderId="0" xfId="0" applyFill="1" applyAlignment="1">
      <alignment horizontal="center"/>
    </xf>
    <xf numFmtId="0" fontId="0" fillId="16" borderId="3" xfId="0" applyFill="1" applyBorder="1" applyAlignment="1">
      <alignment horizontal="center"/>
    </xf>
    <xf numFmtId="0" fontId="1" fillId="11" borderId="38" xfId="0" applyFont="1" applyFill="1" applyBorder="1" applyAlignment="1"/>
    <xf numFmtId="0" fontId="1" fillId="11" borderId="1" xfId="0" applyFont="1" applyFill="1" applyBorder="1" applyAlignment="1">
      <alignment horizontal="center"/>
    </xf>
    <xf numFmtId="0" fontId="0" fillId="0" borderId="0" xfId="0" applyFill="1" applyBorder="1" applyAlignment="1">
      <alignment horizontal="center"/>
    </xf>
    <xf numFmtId="0" fontId="1" fillId="11" borderId="2" xfId="0" applyFont="1" applyFill="1" applyBorder="1" applyAlignment="1">
      <alignment horizontal="center"/>
    </xf>
    <xf numFmtId="0" fontId="1" fillId="11" borderId="3" xfId="0" applyFont="1" applyFill="1" applyBorder="1" applyAlignment="1">
      <alignment horizontal="center"/>
    </xf>
    <xf numFmtId="0" fontId="1" fillId="11" borderId="3" xfId="0" applyFont="1" applyFill="1" applyBorder="1" applyAlignment="1"/>
    <xf numFmtId="0" fontId="1" fillId="27" borderId="1" xfId="0" applyFont="1" applyFill="1" applyBorder="1" applyAlignment="1">
      <alignment horizontal="center"/>
    </xf>
    <xf numFmtId="0" fontId="1" fillId="27" borderId="2" xfId="0" applyFont="1" applyFill="1" applyBorder="1" applyAlignment="1">
      <alignment horizontal="center"/>
    </xf>
    <xf numFmtId="0" fontId="22" fillId="39" borderId="12" xfId="0" applyFont="1" applyFill="1" applyBorder="1" applyAlignment="1">
      <alignment horizontal="center" vertical="center"/>
    </xf>
    <xf numFmtId="0" fontId="1" fillId="27" borderId="3" xfId="0" applyFont="1" applyFill="1" applyBorder="1" applyAlignment="1">
      <alignment horizontal="center"/>
    </xf>
    <xf numFmtId="0" fontId="22" fillId="39" borderId="15" xfId="0" applyFont="1" applyFill="1" applyBorder="1" applyAlignment="1">
      <alignment horizontal="center" vertical="center"/>
    </xf>
    <xf numFmtId="0" fontId="42" fillId="12" borderId="12" xfId="0" applyFont="1" applyFill="1" applyBorder="1" applyAlignment="1">
      <alignment horizontal="center" vertical="center"/>
    </xf>
    <xf numFmtId="0" fontId="42" fillId="12" borderId="14" xfId="0" applyFont="1" applyFill="1" applyBorder="1" applyAlignment="1">
      <alignment horizontal="center" vertical="center"/>
    </xf>
    <xf numFmtId="0" fontId="42" fillId="12" borderId="15" xfId="0" applyFont="1" applyFill="1" applyBorder="1" applyAlignment="1">
      <alignment horizontal="center" vertical="center"/>
    </xf>
    <xf numFmtId="0" fontId="0" fillId="48" borderId="0" xfId="0" applyFill="1" applyAlignment="1">
      <alignment horizontal="center"/>
    </xf>
    <xf numFmtId="0" fontId="0" fillId="15" borderId="0" xfId="0" applyFill="1"/>
    <xf numFmtId="0" fontId="0" fillId="49" borderId="0" xfId="0" applyFill="1"/>
    <xf numFmtId="0" fontId="0" fillId="10" borderId="0" xfId="0" applyFill="1" applyAlignment="1">
      <alignment horizontal="center"/>
    </xf>
    <xf numFmtId="0" fontId="0" fillId="8" borderId="0" xfId="0" applyFont="1" applyFill="1"/>
    <xf numFmtId="178" fontId="7" fillId="37" borderId="0" xfId="0" applyNumberFormat="1" applyFont="1" applyFill="1"/>
    <xf numFmtId="0" fontId="1" fillId="6" borderId="4" xfId="0" applyFont="1" applyFill="1" applyBorder="1" applyAlignment="1">
      <alignment horizontal="center" vertical="center"/>
    </xf>
    <xf numFmtId="0" fontId="1" fillId="6" borderId="5" xfId="0" applyFont="1" applyFill="1" applyBorder="1" applyAlignment="1">
      <alignment horizontal="center" vertical="center"/>
    </xf>
    <xf numFmtId="0" fontId="1" fillId="6" borderId="6" xfId="0" applyFont="1" applyFill="1" applyBorder="1" applyAlignment="1">
      <alignment horizontal="center" vertical="center"/>
    </xf>
    <xf numFmtId="0" fontId="0" fillId="50" borderId="11" xfId="0" applyFill="1" applyBorder="1"/>
    <xf numFmtId="0" fontId="1" fillId="2" borderId="13" xfId="0" applyFont="1" applyFill="1" applyBorder="1"/>
    <xf numFmtId="0" fontId="1" fillId="2" borderId="0" xfId="0" applyFont="1" applyFill="1" applyBorder="1"/>
    <xf numFmtId="0" fontId="0" fillId="51" borderId="8" xfId="0" applyFill="1" applyBorder="1"/>
    <xf numFmtId="0" fontId="0" fillId="51" borderId="9" xfId="0" applyFill="1" applyBorder="1"/>
    <xf numFmtId="0" fontId="0" fillId="51" borderId="13" xfId="0" applyFill="1" applyBorder="1"/>
    <xf numFmtId="0" fontId="0" fillId="51" borderId="0" xfId="0" applyFill="1" applyBorder="1"/>
    <xf numFmtId="0" fontId="0" fillId="51" borderId="10" xfId="0" applyFill="1" applyBorder="1"/>
    <xf numFmtId="0" fontId="0" fillId="51" borderId="11" xfId="0" applyFill="1" applyBorder="1"/>
    <xf numFmtId="0" fontId="0" fillId="50" borderId="15" xfId="0" applyFill="1" applyBorder="1"/>
    <xf numFmtId="0" fontId="0" fillId="50" borderId="0" xfId="0" applyFill="1"/>
    <xf numFmtId="0" fontId="3" fillId="52" borderId="4" xfId="0" applyFont="1" applyFill="1" applyBorder="1"/>
    <xf numFmtId="0" fontId="3" fillId="52" borderId="5" xfId="0" applyFont="1" applyFill="1" applyBorder="1"/>
    <xf numFmtId="0" fontId="3" fillId="52" borderId="6" xfId="0" applyFont="1" applyFill="1" applyBorder="1"/>
    <xf numFmtId="0" fontId="0" fillId="53" borderId="8" xfId="0" applyFill="1" applyBorder="1" applyAlignment="1">
      <alignment horizontal="center" vertical="center" wrapText="1"/>
    </xf>
    <xf numFmtId="0" fontId="0" fillId="53" borderId="12" xfId="0" applyFill="1" applyBorder="1" applyAlignment="1">
      <alignment horizontal="center" vertical="center" wrapText="1"/>
    </xf>
    <xf numFmtId="0" fontId="0" fillId="53" borderId="13" xfId="0" applyFill="1" applyBorder="1" applyAlignment="1">
      <alignment horizontal="center" vertical="center" wrapText="1"/>
    </xf>
    <xf numFmtId="0" fontId="0" fillId="53" borderId="14" xfId="0" applyFill="1" applyBorder="1" applyAlignment="1">
      <alignment horizontal="center" vertical="center" wrapText="1"/>
    </xf>
    <xf numFmtId="0" fontId="0" fillId="53" borderId="10" xfId="0" applyFill="1" applyBorder="1" applyAlignment="1">
      <alignment horizontal="center" vertical="center" wrapText="1"/>
    </xf>
    <xf numFmtId="0" fontId="0" fillId="53" borderId="15" xfId="0" applyFill="1" applyBorder="1" applyAlignment="1">
      <alignment horizontal="center" vertical="center" wrapText="1"/>
    </xf>
    <xf numFmtId="0" fontId="0" fillId="51" borderId="12" xfId="0" applyFill="1" applyBorder="1"/>
    <xf numFmtId="0" fontId="0" fillId="51" borderId="14" xfId="0" applyFill="1" applyBorder="1"/>
    <xf numFmtId="0" fontId="0" fillId="51" borderId="15" xfId="0" applyFill="1" applyBorder="1"/>
    <xf numFmtId="0" fontId="0" fillId="47" borderId="39" xfId="0" applyFill="1" applyBorder="1"/>
    <xf numFmtId="0" fontId="0" fillId="47" borderId="16" xfId="0" applyFill="1" applyBorder="1"/>
    <xf numFmtId="0" fontId="0" fillId="47" borderId="40" xfId="0" applyFill="1" applyBorder="1"/>
    <xf numFmtId="0" fontId="0" fillId="47" borderId="41" xfId="0" applyFill="1" applyBorder="1"/>
    <xf numFmtId="0" fontId="0" fillId="47" borderId="33" xfId="0" applyFill="1" applyBorder="1"/>
    <xf numFmtId="0" fontId="0" fillId="47" borderId="42" xfId="0" applyFill="1" applyBorder="1"/>
    <xf numFmtId="0" fontId="43" fillId="47" borderId="33" xfId="0" applyFont="1" applyFill="1" applyBorder="1"/>
    <xf numFmtId="0" fontId="0" fillId="47" borderId="43" xfId="0" applyFill="1" applyBorder="1"/>
    <xf numFmtId="0" fontId="0" fillId="47" borderId="0" xfId="0" applyFill="1"/>
    <xf numFmtId="0" fontId="0" fillId="47" borderId="44" xfId="0" applyFill="1" applyBorder="1"/>
    <xf numFmtId="0" fontId="0" fillId="47" borderId="17" xfId="0" applyFill="1" applyBorder="1"/>
    <xf numFmtId="0" fontId="36" fillId="0" borderId="7" xfId="0" applyFont="1" applyBorder="1"/>
    <xf numFmtId="0" fontId="44" fillId="0" borderId="0" xfId="0" applyFont="1"/>
    <xf numFmtId="0" fontId="45" fillId="0" borderId="0" xfId="0" applyFont="1" applyAlignment="1">
      <alignment horizontal="left" wrapText="1" indent="1"/>
    </xf>
    <xf numFmtId="0" fontId="0" fillId="2" borderId="0" xfId="0" applyFill="1" applyAlignment="1">
      <alignment horizontal="center"/>
    </xf>
    <xf numFmtId="178" fontId="1" fillId="6" borderId="4" xfId="0" applyNumberFormat="1" applyFont="1" applyFill="1" applyBorder="1"/>
    <xf numFmtId="0" fontId="0" fillId="17" borderId="4" xfId="0" applyFill="1" applyBorder="1"/>
    <xf numFmtId="0" fontId="0" fillId="17" borderId="5" xfId="0" applyFill="1" applyBorder="1"/>
    <xf numFmtId="0" fontId="0" fillId="17" borderId="6" xfId="0" applyFill="1" applyBorder="1"/>
    <xf numFmtId="0" fontId="1" fillId="17" borderId="0" xfId="0" applyFont="1" applyFill="1"/>
    <xf numFmtId="0" fontId="0" fillId="17" borderId="8" xfId="0" applyFill="1" applyBorder="1"/>
    <xf numFmtId="0" fontId="0" fillId="17" borderId="9" xfId="0" applyFill="1" applyBorder="1"/>
    <xf numFmtId="0" fontId="0" fillId="17" borderId="12" xfId="0" applyFill="1" applyBorder="1"/>
    <xf numFmtId="0" fontId="0" fillId="10" borderId="8" xfId="0" applyFill="1" applyBorder="1"/>
    <xf numFmtId="0" fontId="0" fillId="17" borderId="13" xfId="0" applyFill="1" applyBorder="1"/>
    <xf numFmtId="0" fontId="0" fillId="17" borderId="14" xfId="0" applyFill="1" applyBorder="1"/>
    <xf numFmtId="0" fontId="0" fillId="10" borderId="13" xfId="0" applyFill="1" applyBorder="1"/>
    <xf numFmtId="0" fontId="0" fillId="17" borderId="10" xfId="0" applyFill="1" applyBorder="1"/>
    <xf numFmtId="0" fontId="0" fillId="17" borderId="11" xfId="0" applyFill="1" applyBorder="1"/>
    <xf numFmtId="0" fontId="0" fillId="17" borderId="15" xfId="0" applyFill="1" applyBorder="1"/>
    <xf numFmtId="0" fontId="0" fillId="10" borderId="10" xfId="0" applyFill="1" applyBorder="1"/>
    <xf numFmtId="0" fontId="46" fillId="5" borderId="0" xfId="0" applyFont="1" applyFill="1" applyAlignment="1">
      <alignment horizontal="center"/>
    </xf>
    <xf numFmtId="0" fontId="0" fillId="10" borderId="9" xfId="0" applyFill="1" applyBorder="1"/>
    <xf numFmtId="0" fontId="0" fillId="10" borderId="12" xfId="0" applyFill="1" applyBorder="1"/>
    <xf numFmtId="0" fontId="0" fillId="10" borderId="0" xfId="0" applyFill="1" applyBorder="1"/>
    <xf numFmtId="0" fontId="0" fillId="10" borderId="14" xfId="0" applyFill="1" applyBorder="1"/>
    <xf numFmtId="0" fontId="0" fillId="10" borderId="11" xfId="0" applyFill="1" applyBorder="1"/>
    <xf numFmtId="0" fontId="0" fillId="10" borderId="15" xfId="0" applyFill="1" applyBorder="1"/>
    <xf numFmtId="0" fontId="0" fillId="10" borderId="33" xfId="0" applyFill="1" applyBorder="1" applyAlignment="1">
      <alignment horizontal="center"/>
    </xf>
    <xf numFmtId="0" fontId="0" fillId="0" borderId="17" xfId="0" applyFill="1" applyBorder="1" applyAlignment="1">
      <alignment horizontal="center"/>
    </xf>
    <xf numFmtId="0" fontId="0" fillId="11" borderId="17" xfId="0" applyFill="1" applyBorder="1" applyAlignment="1">
      <alignment horizontal="center"/>
    </xf>
    <xf numFmtId="0" fontId="1" fillId="8" borderId="4" xfId="0" applyFont="1" applyFill="1" applyBorder="1"/>
    <xf numFmtId="0" fontId="1" fillId="8" borderId="5" xfId="0" applyFont="1" applyFill="1" applyBorder="1"/>
    <xf numFmtId="0" fontId="1" fillId="8" borderId="7" xfId="0" applyFont="1" applyFill="1" applyBorder="1"/>
    <xf numFmtId="0" fontId="0" fillId="8" borderId="7" xfId="0" applyFill="1" applyBorder="1"/>
    <xf numFmtId="0" fontId="0" fillId="8" borderId="17" xfId="0" applyFill="1" applyBorder="1"/>
    <xf numFmtId="0" fontId="1" fillId="8" borderId="6" xfId="0" applyFont="1" applyFill="1" applyBorder="1"/>
    <xf numFmtId="178" fontId="1" fillId="6" borderId="7" xfId="0" applyNumberFormat="1" applyFont="1" applyFill="1" applyBorder="1"/>
    <xf numFmtId="0" fontId="0" fillId="4" borderId="7" xfId="0" applyFill="1" applyBorder="1"/>
    <xf numFmtId="184" fontId="0" fillId="0" borderId="0" xfId="0" applyNumberFormat="1"/>
    <xf numFmtId="0" fontId="0" fillId="4" borderId="17" xfId="0" applyFill="1" applyBorder="1"/>
    <xf numFmtId="0" fontId="0" fillId="17" borderId="0" xfId="0" applyFill="1"/>
    <xf numFmtId="0" fontId="0" fillId="26" borderId="0" xfId="0" applyFill="1"/>
    <xf numFmtId="0" fontId="0" fillId="27" borderId="0" xfId="0" applyFill="1"/>
    <xf numFmtId="0" fontId="0" fillId="54" borderId="0" xfId="0" applyFill="1"/>
    <xf numFmtId="0" fontId="0" fillId="54" borderId="8" xfId="0" applyFill="1" applyBorder="1" applyAlignment="1">
      <alignment horizontal="center"/>
    </xf>
    <xf numFmtId="0" fontId="0" fillId="54" borderId="9" xfId="0" applyFill="1" applyBorder="1" applyAlignment="1">
      <alignment horizontal="center"/>
    </xf>
    <xf numFmtId="0" fontId="0" fillId="54" borderId="12" xfId="0" applyFill="1" applyBorder="1" applyAlignment="1">
      <alignment horizontal="center"/>
    </xf>
    <xf numFmtId="0" fontId="0" fillId="54" borderId="17" xfId="0" applyFill="1" applyBorder="1"/>
    <xf numFmtId="0" fontId="7" fillId="5" borderId="0" xfId="0" applyFont="1" applyFill="1" applyAlignment="1">
      <alignment horizontal="center"/>
    </xf>
    <xf numFmtId="0" fontId="0" fillId="7" borderId="0" xfId="0" applyFill="1"/>
    <xf numFmtId="0" fontId="3" fillId="7" borderId="4" xfId="0" applyFont="1" applyFill="1" applyBorder="1"/>
    <xf numFmtId="0" fontId="3" fillId="7" borderId="9" xfId="0" applyFont="1" applyFill="1" applyBorder="1"/>
    <xf numFmtId="0" fontId="3" fillId="7" borderId="12" xfId="0" applyFont="1" applyFill="1" applyBorder="1"/>
    <xf numFmtId="1" fontId="0" fillId="0" borderId="9" xfId="0" applyNumberFormat="1" applyBorder="1"/>
    <xf numFmtId="0" fontId="0" fillId="13" borderId="8" xfId="0" applyFill="1" applyBorder="1" applyAlignment="1">
      <alignment horizontal="left" vertical="center"/>
    </xf>
    <xf numFmtId="0" fontId="0" fillId="13" borderId="9" xfId="0" applyFill="1" applyBorder="1" applyAlignment="1">
      <alignment horizontal="left" vertical="center"/>
    </xf>
    <xf numFmtId="0" fontId="0" fillId="13" borderId="12" xfId="0" applyFill="1" applyBorder="1" applyAlignment="1">
      <alignment horizontal="left" vertical="center"/>
    </xf>
    <xf numFmtId="0" fontId="0" fillId="13" borderId="10" xfId="0" applyFill="1" applyBorder="1" applyAlignment="1">
      <alignment horizontal="left" vertical="center"/>
    </xf>
    <xf numFmtId="0" fontId="0" fillId="13" borderId="11" xfId="0" applyFill="1" applyBorder="1" applyAlignment="1">
      <alignment horizontal="left" vertical="center"/>
    </xf>
    <xf numFmtId="0" fontId="0" fillId="13" borderId="15" xfId="0" applyFill="1" applyBorder="1" applyAlignment="1">
      <alignment horizontal="left" vertical="center"/>
    </xf>
    <xf numFmtId="0" fontId="0" fillId="21" borderId="7" xfId="0" applyFill="1" applyBorder="1"/>
    <xf numFmtId="0" fontId="3" fillId="7" borderId="4" xfId="0" applyFont="1" applyFill="1" applyBorder="1" applyAlignment="1">
      <alignment horizontal="center"/>
    </xf>
    <xf numFmtId="0" fontId="3" fillId="7" borderId="5" xfId="0" applyFont="1" applyFill="1" applyBorder="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1" fillId="0" borderId="12" xfId="0" applyFont="1" applyBorder="1" applyAlignment="1">
      <alignment horizontal="center"/>
    </xf>
    <xf numFmtId="0" fontId="0" fillId="0" borderId="0" xfId="0" applyBorder="1" applyAlignment="1">
      <alignment horizontal="center"/>
    </xf>
    <xf numFmtId="0" fontId="3" fillId="7" borderId="6" xfId="0" applyFont="1" applyFill="1" applyBorder="1" applyAlignment="1">
      <alignment horizontal="center"/>
    </xf>
    <xf numFmtId="0" fontId="0" fillId="26" borderId="8" xfId="0" applyFill="1" applyBorder="1"/>
    <xf numFmtId="0" fontId="0" fillId="26" borderId="9" xfId="0" applyFill="1" applyBorder="1"/>
    <xf numFmtId="0" fontId="0" fillId="26" borderId="13" xfId="0" applyFill="1" applyBorder="1"/>
    <xf numFmtId="0" fontId="0" fillId="26" borderId="0" xfId="0" applyFill="1" applyBorder="1"/>
    <xf numFmtId="0" fontId="0" fillId="26" borderId="10" xfId="0" applyFill="1" applyBorder="1"/>
    <xf numFmtId="0" fontId="0" fillId="26" borderId="11" xfId="0" applyFill="1" applyBorder="1"/>
    <xf numFmtId="0" fontId="0" fillId="27" borderId="8" xfId="0" applyFill="1" applyBorder="1"/>
    <xf numFmtId="0" fontId="0" fillId="27" borderId="9" xfId="0" applyFill="1" applyBorder="1"/>
    <xf numFmtId="0" fontId="0" fillId="27" borderId="13" xfId="0" applyFill="1" applyBorder="1"/>
    <xf numFmtId="0" fontId="0" fillId="27" borderId="0" xfId="0" applyFill="1" applyBorder="1"/>
    <xf numFmtId="0" fontId="0" fillId="27" borderId="10" xfId="0" applyFill="1" applyBorder="1"/>
    <xf numFmtId="0" fontId="0" fillId="27" borderId="11" xfId="0" applyFill="1" applyBorder="1"/>
    <xf numFmtId="0" fontId="1" fillId="0" borderId="17" xfId="0" applyFont="1" applyBorder="1" applyAlignment="1">
      <alignment horizontal="center"/>
    </xf>
    <xf numFmtId="0" fontId="1" fillId="13" borderId="4" xfId="0" applyFont="1" applyFill="1" applyBorder="1" applyAlignment="1">
      <alignment horizontal="center"/>
    </xf>
    <xf numFmtId="0" fontId="1" fillId="13" borderId="5" xfId="0" applyFont="1" applyFill="1" applyBorder="1" applyAlignment="1">
      <alignment horizontal="center"/>
    </xf>
    <xf numFmtId="0" fontId="0" fillId="17" borderId="8" xfId="0" applyFill="1" applyBorder="1" applyAlignment="1">
      <alignment horizontal="center" vertical="center"/>
    </xf>
    <xf numFmtId="0" fontId="0" fillId="17" borderId="13" xfId="0" applyFill="1" applyBorder="1" applyAlignment="1">
      <alignment horizontal="center" vertical="center"/>
    </xf>
    <xf numFmtId="0" fontId="0" fillId="17" borderId="10" xfId="0" applyFill="1" applyBorder="1" applyAlignment="1">
      <alignment horizontal="center" vertical="center"/>
    </xf>
    <xf numFmtId="0" fontId="1" fillId="0" borderId="3" xfId="0" applyFont="1" applyBorder="1"/>
    <xf numFmtId="0" fontId="0" fillId="26" borderId="12" xfId="0" applyFill="1" applyBorder="1"/>
    <xf numFmtId="0" fontId="0" fillId="26" borderId="14" xfId="0" applyFill="1" applyBorder="1"/>
    <xf numFmtId="0" fontId="0" fillId="26" borderId="15" xfId="0" applyFill="1" applyBorder="1"/>
    <xf numFmtId="0" fontId="0" fillId="27" borderId="12" xfId="0" applyFill="1" applyBorder="1"/>
    <xf numFmtId="0" fontId="0" fillId="27" borderId="14" xfId="0" applyFill="1" applyBorder="1"/>
    <xf numFmtId="0" fontId="0" fillId="27" borderId="15" xfId="0" applyFill="1" applyBorder="1"/>
    <xf numFmtId="0" fontId="1" fillId="13" borderId="6" xfId="0" applyFont="1" applyFill="1" applyBorder="1" applyAlignment="1">
      <alignment horizontal="center"/>
    </xf>
    <xf numFmtId="0" fontId="0" fillId="17" borderId="9" xfId="0" applyFill="1" applyBorder="1" applyAlignment="1">
      <alignment horizontal="center" vertical="center"/>
    </xf>
    <xf numFmtId="0" fontId="0" fillId="17" borderId="12" xfId="0" applyFill="1" applyBorder="1" applyAlignment="1">
      <alignment horizontal="center" vertical="center"/>
    </xf>
    <xf numFmtId="0" fontId="0" fillId="26" borderId="8" xfId="0" applyFill="1" applyBorder="1" applyAlignment="1">
      <alignment horizontal="center" vertical="center"/>
    </xf>
    <xf numFmtId="0" fontId="0" fillId="26" borderId="9" xfId="0" applyFill="1" applyBorder="1" applyAlignment="1">
      <alignment horizontal="center" vertical="center"/>
    </xf>
    <xf numFmtId="0" fontId="0" fillId="26" borderId="12" xfId="0" applyFill="1" applyBorder="1" applyAlignment="1">
      <alignment horizontal="center" vertical="center"/>
    </xf>
    <xf numFmtId="0" fontId="0" fillId="17" borderId="0" xfId="0" applyFill="1" applyBorder="1" applyAlignment="1">
      <alignment horizontal="center" vertical="center"/>
    </xf>
    <xf numFmtId="0" fontId="0" fillId="17" borderId="14" xfId="0" applyFill="1" applyBorder="1" applyAlignment="1">
      <alignment horizontal="center" vertical="center"/>
    </xf>
    <xf numFmtId="0" fontId="0" fillId="26" borderId="13" xfId="0" applyFill="1" applyBorder="1" applyAlignment="1">
      <alignment horizontal="center" vertical="center"/>
    </xf>
    <xf numFmtId="0" fontId="0" fillId="26" borderId="0" xfId="0" applyFill="1" applyBorder="1" applyAlignment="1">
      <alignment horizontal="center" vertical="center"/>
    </xf>
    <xf numFmtId="0" fontId="0" fillId="26" borderId="14" xfId="0" applyFill="1" applyBorder="1" applyAlignment="1">
      <alignment horizontal="center" vertical="center"/>
    </xf>
    <xf numFmtId="0" fontId="0" fillId="17" borderId="11" xfId="0" applyFill="1" applyBorder="1" applyAlignment="1">
      <alignment horizontal="center" vertical="center"/>
    </xf>
    <xf numFmtId="0" fontId="0" fillId="17" borderId="15" xfId="0" applyFill="1" applyBorder="1" applyAlignment="1">
      <alignment horizontal="center" vertical="center"/>
    </xf>
    <xf numFmtId="0" fontId="0" fillId="26" borderId="10" xfId="0" applyFill="1" applyBorder="1" applyAlignment="1">
      <alignment horizontal="center" vertical="center"/>
    </xf>
    <xf numFmtId="0" fontId="0" fillId="26" borderId="11" xfId="0" applyFill="1" applyBorder="1" applyAlignment="1">
      <alignment horizontal="center" vertical="center"/>
    </xf>
    <xf numFmtId="0" fontId="0" fillId="26" borderId="15" xfId="0" applyFill="1" applyBorder="1" applyAlignment="1">
      <alignment horizontal="center" vertical="center"/>
    </xf>
    <xf numFmtId="0" fontId="1" fillId="6" borderId="5" xfId="0" applyFont="1" applyFill="1" applyBorder="1" applyAlignment="1">
      <alignment horizontal="center"/>
    </xf>
    <xf numFmtId="0" fontId="0" fillId="37" borderId="4" xfId="0" applyFill="1" applyBorder="1"/>
    <xf numFmtId="0" fontId="0" fillId="37" borderId="6" xfId="0" applyFill="1" applyBorder="1"/>
    <xf numFmtId="0" fontId="47" fillId="22" borderId="0" xfId="0" applyFont="1" applyFill="1" applyBorder="1" applyAlignment="1"/>
    <xf numFmtId="0" fontId="16" fillId="0" borderId="8" xfId="0" applyFont="1" applyBorder="1"/>
    <xf numFmtId="0" fontId="16" fillId="0" borderId="13" xfId="0" applyFont="1" applyBorder="1"/>
    <xf numFmtId="0" fontId="16" fillId="0" borderId="10" xfId="0" applyFont="1" applyBorder="1"/>
    <xf numFmtId="0" fontId="16" fillId="21" borderId="4" xfId="0" applyFont="1" applyFill="1" applyBorder="1"/>
    <xf numFmtId="0" fontId="0" fillId="21" borderId="5" xfId="0" applyFill="1" applyBorder="1"/>
    <xf numFmtId="0" fontId="0" fillId="21" borderId="6" xfId="0" applyFill="1" applyBorder="1"/>
    <xf numFmtId="0" fontId="47" fillId="22" borderId="14" xfId="0" applyFont="1" applyFill="1" applyBorder="1" applyAlignment="1"/>
    <xf numFmtId="0" fontId="0" fillId="21" borderId="0" xfId="0" applyFill="1" applyAlignment="1">
      <alignment horizontal="right"/>
    </xf>
    <xf numFmtId="0" fontId="0" fillId="21" borderId="4" xfId="0" applyFill="1" applyBorder="1"/>
    <xf numFmtId="0" fontId="48" fillId="0" borderId="0" xfId="0" applyFont="1"/>
    <xf numFmtId="0" fontId="3" fillId="7" borderId="5" xfId="0" applyFont="1" applyFill="1" applyBorder="1"/>
    <xf numFmtId="0" fontId="3" fillId="7" borderId="6" xfId="0" applyFont="1" applyFill="1" applyBorder="1"/>
    <xf numFmtId="0" fontId="0" fillId="0" borderId="0" xfId="0" quotePrefix="1"/>
    <xf numFmtId="176" fontId="0" fillId="2" borderId="7" xfId="0" applyNumberFormat="1" applyFill="1" applyBorder="1" applyAlignment="1" quotePrefix="1">
      <alignment horizontal="left" indent="3"/>
    </xf>
    <xf numFmtId="0" fontId="1" fillId="0" borderId="0" xfId="0" applyFont="1" applyFill="1" applyBorder="1" applyAlignment="1" quotePrefix="1">
      <alignment horizontal="center"/>
    </xf>
    <xf numFmtId="0" fontId="1" fillId="0" borderId="0" xfId="0" applyFont="1" applyFill="1" applyBorder="1" applyAlignment="1" quotePrefix="1">
      <alignment horizontal="left"/>
    </xf>
    <xf numFmtId="0" fontId="1" fillId="6" borderId="17" xfId="0" applyFont="1" applyFill="1" applyBorder="1" quotePrefix="1"/>
    <xf numFmtId="176" fontId="0" fillId="0" borderId="0" xfId="0" applyNumberFormat="1" quotePrefix="1"/>
    <xf numFmtId="176" fontId="0" fillId="0" borderId="0" xfId="0" applyNumberFormat="1" applyAlignment="1" quotePrefix="1">
      <alignment horizontal="left"/>
    </xf>
    <xf numFmtId="0" fontId="0" fillId="14" borderId="6" xfId="0" applyFill="1" applyBorder="1" quotePrefix="1"/>
    <xf numFmtId="177" fontId="0" fillId="0" borderId="0" xfId="0" applyNumberFormat="1" quotePrefix="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9" defaultPivotStyle="PivotStyleLight16"/>
  <colors>
    <mruColors>
      <color rgb="0066CCFF"/>
      <color rgb="0099CCFF"/>
      <color rgb="00FF7C80"/>
      <color rgb="0000FF99"/>
      <color rgb="003399FF"/>
      <color rgb="00FF9500"/>
      <color rgb="00C0E02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0" Type="http://schemas.openxmlformats.org/officeDocument/2006/relationships/sharedStrings" Target="sharedStrings.xml"/><Relationship Id="rId5" Type="http://schemas.openxmlformats.org/officeDocument/2006/relationships/worksheet" Target="worksheets/sheet5.xml"/><Relationship Id="rId49" Type="http://schemas.openxmlformats.org/officeDocument/2006/relationships/styles" Target="styles.xml"/><Relationship Id="rId48" Type="http://schemas.openxmlformats.org/officeDocument/2006/relationships/theme" Target="theme/theme1.xml"/><Relationship Id="rId47" Type="http://schemas.openxmlformats.org/officeDocument/2006/relationships/worksheet" Target="worksheets/sheet47.xml"/><Relationship Id="rId46" Type="http://schemas.openxmlformats.org/officeDocument/2006/relationships/worksheet" Target="worksheets/sheet46.xml"/><Relationship Id="rId45" Type="http://schemas.openxmlformats.org/officeDocument/2006/relationships/worksheet" Target="worksheets/sheet45.xml"/><Relationship Id="rId44" Type="http://schemas.openxmlformats.org/officeDocument/2006/relationships/worksheet" Target="worksheets/sheet44.xml"/><Relationship Id="rId43" Type="http://schemas.openxmlformats.org/officeDocument/2006/relationships/worksheet" Target="worksheets/sheet43.xml"/><Relationship Id="rId42" Type="http://schemas.openxmlformats.org/officeDocument/2006/relationships/worksheet" Target="worksheets/sheet42.xml"/><Relationship Id="rId41" Type="http://schemas.openxmlformats.org/officeDocument/2006/relationships/worksheet" Target="worksheets/sheet41.xml"/><Relationship Id="rId40" Type="http://schemas.openxmlformats.org/officeDocument/2006/relationships/worksheet" Target="worksheets/sheet40.xml"/><Relationship Id="rId4" Type="http://schemas.openxmlformats.org/officeDocument/2006/relationships/worksheet" Target="worksheets/sheet4.xml"/><Relationship Id="rId39" Type="http://schemas.openxmlformats.org/officeDocument/2006/relationships/worksheet" Target="worksheets/sheet39.xml"/><Relationship Id="rId38" Type="http://schemas.openxmlformats.org/officeDocument/2006/relationships/worksheet" Target="worksheets/sheet38.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xPr>
        <a:bodyPr rot="0" spcFirstLastPara="0" vertOverflow="ellipsis" vert="horz" wrap="square" anchor="ctr" anchorCtr="1"/>
        <a:lstStyle/>
        <a:p>
          <a:pPr>
            <a:defRPr lang="en-US" sz="1800" b="1" i="0" u="none" strike="noStrike" kern="1200" baseline="0">
              <a:solidFill>
                <a:schemeClr val="tx1"/>
              </a:solidFill>
              <a:latin typeface="+mn-lt"/>
              <a:ea typeface="+mn-ea"/>
              <a:cs typeface="+mn-cs"/>
            </a:defRPr>
          </a:pPr>
        </a:p>
      </c:txPr>
    </c:title>
    <c:autoTitleDeleted val="0"/>
    <c:plotArea>
      <c:layout/>
      <c:scatterChart>
        <c:scatterStyle val="marker"/>
        <c:varyColors val="0"/>
        <c:ser>
          <c:idx val="0"/>
          <c:order val="0"/>
          <c:tx>
            <c:strRef>
              <c:f>'R2 Derivation'!$C$1</c:f>
              <c:strCache>
                <c:ptCount val="1"/>
                <c:pt idx="0">
                  <c:v>Sales</c:v>
                </c:pt>
              </c:strCache>
            </c:strRef>
          </c:tx>
          <c:spPr>
            <a:ln w="28575" cap="rnd" cmpd="sng" algn="ctr">
              <a:noFill/>
              <a:prstDash val="solid"/>
              <a:round/>
            </a:ln>
          </c:spPr>
          <c:dLbls>
            <c:delete val="1"/>
          </c:dLbls>
          <c:trendline>
            <c:trendlineType val="linear"/>
            <c:dispRSqr val="1"/>
            <c:dispEq val="1"/>
            <c:trendlineLbl>
              <c:layout>
                <c:manualLayout>
                  <c:x val="0.268411729735632"/>
                  <c:y val="-0.250484744094489"/>
                </c:manualLayout>
              </c:layout>
              <c:numFmt formatCode="General" sourceLinked="0"/>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p>
              </c:txPr>
            </c:trendlineLbl>
          </c:trendline>
          <c:xVal>
            <c:numRef>
              <c:f>'R2 Derivation'!$B$2:$B$13</c:f>
              <c:numCache>
                <c:formatCode>General</c:formatCode>
                <c:ptCount val="12"/>
                <c:pt idx="0">
                  <c:v>40</c:v>
                </c:pt>
                <c:pt idx="1">
                  <c:v>30</c:v>
                </c:pt>
                <c:pt idx="2">
                  <c:v>25</c:v>
                </c:pt>
                <c:pt idx="3">
                  <c:v>29</c:v>
                </c:pt>
                <c:pt idx="4">
                  <c:v>33</c:v>
                </c:pt>
                <c:pt idx="5">
                  <c:v>22</c:v>
                </c:pt>
                <c:pt idx="6">
                  <c:v>64</c:v>
                </c:pt>
                <c:pt idx="7">
                  <c:v>32</c:v>
                </c:pt>
                <c:pt idx="8">
                  <c:v>52</c:v>
                </c:pt>
                <c:pt idx="9">
                  <c:v>90</c:v>
                </c:pt>
                <c:pt idx="10">
                  <c:v>20</c:v>
                </c:pt>
                <c:pt idx="11">
                  <c:v>15</c:v>
                </c:pt>
              </c:numCache>
            </c:numRef>
          </c:xVal>
          <c:yVal>
            <c:numRef>
              <c:f>'R2 Derivation'!$C$2:$C$13</c:f>
              <c:numCache>
                <c:formatCode>General</c:formatCode>
                <c:ptCount val="12"/>
                <c:pt idx="0">
                  <c:v>109</c:v>
                </c:pt>
                <c:pt idx="1">
                  <c:v>129</c:v>
                </c:pt>
                <c:pt idx="2">
                  <c:v>100</c:v>
                </c:pt>
                <c:pt idx="3">
                  <c:v>102</c:v>
                </c:pt>
                <c:pt idx="4">
                  <c:v>89</c:v>
                </c:pt>
                <c:pt idx="5">
                  <c:v>80</c:v>
                </c:pt>
                <c:pt idx="6">
                  <c:v>160</c:v>
                </c:pt>
                <c:pt idx="7">
                  <c:v>110</c:v>
                </c:pt>
                <c:pt idx="8">
                  <c:v>140</c:v>
                </c:pt>
                <c:pt idx="9">
                  <c:v>230</c:v>
                </c:pt>
                <c:pt idx="10">
                  <c:v>45</c:v>
                </c:pt>
                <c:pt idx="11">
                  <c:v>65</c:v>
                </c:pt>
              </c:numCache>
            </c:numRef>
          </c:yVal>
          <c:smooth val="0"/>
        </c:ser>
        <c:dLbls>
          <c:showLegendKey val="0"/>
          <c:showVal val="0"/>
          <c:showCatName val="0"/>
          <c:showSerName val="0"/>
          <c:showPercent val="0"/>
          <c:showBubbleSize val="0"/>
        </c:dLbls>
        <c:axId val="115738496"/>
        <c:axId val="119645312"/>
      </c:scatterChart>
      <c:valAx>
        <c:axId val="115738496"/>
        <c:scaling>
          <c:orientation val="minMax"/>
        </c:scaling>
        <c:delete val="0"/>
        <c:axPos val="b"/>
        <c:numFmt formatCode="General"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p>
        </c:txPr>
        <c:crossAx val="119645312"/>
        <c:crosses val="autoZero"/>
        <c:crossBetween val="midCat"/>
      </c:valAx>
      <c:valAx>
        <c:axId val="119645312"/>
        <c:scaling>
          <c:orientation val="minMax"/>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p>
        </c:txPr>
        <c:crossAx val="115738496"/>
        <c:crosses val="autoZero"/>
        <c:crossBetween val="midCat"/>
      </c:valAx>
    </c:plotArea>
    <c:legend>
      <c:legendPos val="r"/>
      <c:layout/>
      <c:overlay val="0"/>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en-US"/>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4" Type="http://schemas.openxmlformats.org/officeDocument/2006/relationships/image" Target="../media/image7.png"/><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8.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drawing7.xml.rels><?xml version="1.0" encoding="UTF-8" standalone="yes"?>
<Relationships xmlns="http://schemas.openxmlformats.org/package/2006/relationships"><Relationship Id="rId1" Type="http://schemas.openxmlformats.org/officeDocument/2006/relationships/image" Target="../media/image10.png"/></Relationships>
</file>

<file path=xl/drawings/_rels/drawing9.xml.rels><?xml version="1.0" encoding="UTF-8" standalone="yes"?>
<Relationships xmlns="http://schemas.openxmlformats.org/package/2006/relationships"><Relationship Id="rId1" Type="http://schemas.openxmlformats.org/officeDocument/2006/relationships/image" Target="../media/image1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13</xdr:col>
      <xdr:colOff>349250</xdr:colOff>
      <xdr:row>66</xdr:row>
      <xdr:rowOff>0</xdr:rowOff>
    </xdr:from>
    <xdr:to>
      <xdr:col>13</xdr:col>
      <xdr:colOff>368300</xdr:colOff>
      <xdr:row>78</xdr:row>
      <xdr:rowOff>38100</xdr:rowOff>
    </xdr:to>
    <xdr:cxnSp>
      <xdr:nvCxnSpPr>
        <xdr:cNvPr id="3" name="Straight Arrow Connector 2"/>
        <xdr:cNvCxnSpPr/>
      </xdr:nvCxnSpPr>
      <xdr:spPr>
        <a:xfrm>
          <a:off x="12822555" y="13866495"/>
          <a:ext cx="19050" cy="2428875"/>
        </a:xfrm>
        <a:prstGeom prst="straightConnector1">
          <a:avLst/>
        </a:prstGeom>
        <a:ln w="57150">
          <a:headEnd type="triangle"/>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13</xdr:col>
      <xdr:colOff>0</xdr:colOff>
      <xdr:row>65</xdr:row>
      <xdr:rowOff>165100</xdr:rowOff>
    </xdr:from>
    <xdr:to>
      <xdr:col>13</xdr:col>
      <xdr:colOff>711200</xdr:colOff>
      <xdr:row>65</xdr:row>
      <xdr:rowOff>171450</xdr:rowOff>
    </xdr:to>
    <xdr:cxnSp>
      <xdr:nvCxnSpPr>
        <xdr:cNvPr id="5" name="Straight Connector 4"/>
        <xdr:cNvCxnSpPr/>
      </xdr:nvCxnSpPr>
      <xdr:spPr>
        <a:xfrm flipV="1">
          <a:off x="12473305" y="13831570"/>
          <a:ext cx="695960" cy="6350"/>
        </a:xfrm>
        <a:prstGeom prst="line">
          <a:avLst/>
        </a:prstGeom>
        <a:ln w="285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78</xdr:row>
      <xdr:rowOff>25400</xdr:rowOff>
    </xdr:from>
    <xdr:to>
      <xdr:col>13</xdr:col>
      <xdr:colOff>711200</xdr:colOff>
      <xdr:row>78</xdr:row>
      <xdr:rowOff>31750</xdr:rowOff>
    </xdr:to>
    <xdr:cxnSp>
      <xdr:nvCxnSpPr>
        <xdr:cNvPr id="6" name="Straight Connector 5"/>
        <xdr:cNvCxnSpPr/>
      </xdr:nvCxnSpPr>
      <xdr:spPr>
        <a:xfrm flipV="1">
          <a:off x="12473305" y="16282670"/>
          <a:ext cx="695960" cy="6350"/>
        </a:xfrm>
        <a:prstGeom prst="line">
          <a:avLst/>
        </a:prstGeom>
        <a:ln w="28575"/>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19</xdr:col>
      <xdr:colOff>216535</xdr:colOff>
      <xdr:row>0</xdr:row>
      <xdr:rowOff>635</xdr:rowOff>
    </xdr:from>
    <xdr:to>
      <xdr:col>28</xdr:col>
      <xdr:colOff>540385</xdr:colOff>
      <xdr:row>9</xdr:row>
      <xdr:rowOff>111760</xdr:rowOff>
    </xdr:to>
    <xdr:pic>
      <xdr:nvPicPr>
        <xdr:cNvPr id="2" name="Picture 1"/>
        <xdr:cNvPicPr>
          <a:picLocks noChangeAspect="1"/>
        </xdr:cNvPicPr>
      </xdr:nvPicPr>
      <xdr:blipFill>
        <a:blip r:embed="rId1"/>
        <a:stretch>
          <a:fillRect/>
        </a:stretch>
      </xdr:blipFill>
      <xdr:spPr>
        <a:xfrm>
          <a:off x="17889220" y="635"/>
          <a:ext cx="5724525" cy="1911350"/>
        </a:xfrm>
        <a:prstGeom prst="rect">
          <a:avLst/>
        </a:prstGeom>
        <a:noFill/>
        <a:ln w="9525">
          <a:noFill/>
        </a:ln>
      </xdr:spPr>
    </xdr:pic>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0</xdr:colOff>
      <xdr:row>61</xdr:row>
      <xdr:rowOff>20320</xdr:rowOff>
    </xdr:from>
    <xdr:to>
      <xdr:col>19</xdr:col>
      <xdr:colOff>240906</xdr:colOff>
      <xdr:row>88</xdr:row>
      <xdr:rowOff>53989</xdr:rowOff>
    </xdr:to>
    <xdr:pic>
      <xdr:nvPicPr>
        <xdr:cNvPr id="3" name="Picture 2"/>
        <xdr:cNvPicPr>
          <a:picLocks noChangeAspect="1"/>
        </xdr:cNvPicPr>
      </xdr:nvPicPr>
      <xdr:blipFill>
        <a:stretch>
          <a:fillRect/>
        </a:stretch>
      </xdr:blipFill>
      <xdr:spPr>
        <a:xfrm>
          <a:off x="600075" y="11699875"/>
          <a:ext cx="13025755" cy="5177155"/>
        </a:xfrm>
        <a:prstGeom prst="rect">
          <a:avLst/>
        </a:prstGeom>
      </xdr:spPr>
    </xdr:pic>
    <xdr:clientData/>
  </xdr:twoCellAnchor>
  <xdr:twoCellAnchor editAs="oneCell">
    <xdr:from>
      <xdr:col>1</xdr:col>
      <xdr:colOff>0</xdr:colOff>
      <xdr:row>93</xdr:row>
      <xdr:rowOff>101600</xdr:rowOff>
    </xdr:from>
    <xdr:to>
      <xdr:col>10</xdr:col>
      <xdr:colOff>20640</xdr:colOff>
      <xdr:row>127</xdr:row>
      <xdr:rowOff>84971</xdr:rowOff>
    </xdr:to>
    <xdr:pic>
      <xdr:nvPicPr>
        <xdr:cNvPr id="4" name="Picture 3"/>
        <xdr:cNvPicPr>
          <a:picLocks noChangeAspect="1"/>
        </xdr:cNvPicPr>
      </xdr:nvPicPr>
      <xdr:blipFill>
        <a:stretch>
          <a:fillRect/>
        </a:stretch>
      </xdr:blipFill>
      <xdr:spPr>
        <a:xfrm>
          <a:off x="600075" y="17877155"/>
          <a:ext cx="7404735" cy="6459855"/>
        </a:xfrm>
        <a:prstGeom prst="rect">
          <a:avLst/>
        </a:prstGeom>
      </xdr:spPr>
    </xdr:pic>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598714</xdr:colOff>
      <xdr:row>47</xdr:row>
      <xdr:rowOff>108858</xdr:rowOff>
    </xdr:from>
    <xdr:to>
      <xdr:col>12</xdr:col>
      <xdr:colOff>478971</xdr:colOff>
      <xdr:row>72</xdr:row>
      <xdr:rowOff>98089</xdr:rowOff>
    </xdr:to>
    <xdr:pic>
      <xdr:nvPicPr>
        <xdr:cNvPr id="2" name="Picture 1"/>
        <xdr:cNvPicPr>
          <a:picLocks noChangeAspect="1"/>
        </xdr:cNvPicPr>
      </xdr:nvPicPr>
      <xdr:blipFill>
        <a:stretch>
          <a:fillRect/>
        </a:stretch>
      </xdr:blipFill>
      <xdr:spPr>
        <a:xfrm>
          <a:off x="598170" y="9062085"/>
          <a:ext cx="7081520" cy="4751705"/>
        </a:xfrm>
        <a:prstGeom prst="rect">
          <a:avLst/>
        </a:prstGeom>
      </xdr:spPr>
    </xdr:pic>
    <xdr:clientData/>
  </xdr:twoCellAnchor>
  <xdr:twoCellAnchor editAs="oneCell">
    <xdr:from>
      <xdr:col>1</xdr:col>
      <xdr:colOff>1</xdr:colOff>
      <xdr:row>75</xdr:row>
      <xdr:rowOff>16330</xdr:rowOff>
    </xdr:from>
    <xdr:to>
      <xdr:col>10</xdr:col>
      <xdr:colOff>575671</xdr:colOff>
      <xdr:row>93</xdr:row>
      <xdr:rowOff>168730</xdr:rowOff>
    </xdr:to>
    <xdr:pic>
      <xdr:nvPicPr>
        <xdr:cNvPr id="3" name="Picture 2"/>
        <xdr:cNvPicPr>
          <a:picLocks noChangeAspect="1"/>
        </xdr:cNvPicPr>
      </xdr:nvPicPr>
      <xdr:blipFill>
        <a:stretch>
          <a:fillRect/>
        </a:stretch>
      </xdr:blipFill>
      <xdr:spPr>
        <a:xfrm>
          <a:off x="600075" y="14303375"/>
          <a:ext cx="5975985" cy="3581400"/>
        </a:xfrm>
        <a:prstGeom prst="rect">
          <a:avLst/>
        </a:prstGeom>
      </xdr:spPr>
    </xdr:pic>
    <xdr:clientData/>
  </xdr:twoCellAnchor>
  <xdr:twoCellAnchor editAs="oneCell">
    <xdr:from>
      <xdr:col>1</xdr:col>
      <xdr:colOff>0</xdr:colOff>
      <xdr:row>96</xdr:row>
      <xdr:rowOff>1</xdr:rowOff>
    </xdr:from>
    <xdr:to>
      <xdr:col>11</xdr:col>
      <xdr:colOff>315686</xdr:colOff>
      <xdr:row>118</xdr:row>
      <xdr:rowOff>101538</xdr:rowOff>
    </xdr:to>
    <xdr:pic>
      <xdr:nvPicPr>
        <xdr:cNvPr id="4" name="Picture 3"/>
        <xdr:cNvPicPr>
          <a:picLocks noChangeAspect="1"/>
        </xdr:cNvPicPr>
      </xdr:nvPicPr>
      <xdr:blipFill>
        <a:stretch>
          <a:fillRect/>
        </a:stretch>
      </xdr:blipFill>
      <xdr:spPr>
        <a:xfrm>
          <a:off x="600075" y="18288000"/>
          <a:ext cx="6316345" cy="4291965"/>
        </a:xfrm>
        <a:prstGeom prst="rect">
          <a:avLst/>
        </a:prstGeom>
      </xdr:spPr>
    </xdr:pic>
    <xdr:clientData/>
  </xdr:twoCellAnchor>
  <xdr:twoCellAnchor editAs="oneCell">
    <xdr:from>
      <xdr:col>1</xdr:col>
      <xdr:colOff>0</xdr:colOff>
      <xdr:row>123</xdr:row>
      <xdr:rowOff>0</xdr:rowOff>
    </xdr:from>
    <xdr:to>
      <xdr:col>12</xdr:col>
      <xdr:colOff>353786</xdr:colOff>
      <xdr:row>140</xdr:row>
      <xdr:rowOff>17540</xdr:rowOff>
    </xdr:to>
    <xdr:pic>
      <xdr:nvPicPr>
        <xdr:cNvPr id="5" name="Picture 4"/>
        <xdr:cNvPicPr>
          <a:picLocks noChangeAspect="1"/>
        </xdr:cNvPicPr>
      </xdr:nvPicPr>
      <xdr:blipFill>
        <a:stretch>
          <a:fillRect/>
        </a:stretch>
      </xdr:blipFill>
      <xdr:spPr>
        <a:xfrm>
          <a:off x="600075" y="23431500"/>
          <a:ext cx="6954520" cy="3255645"/>
        </a:xfrm>
        <a:prstGeom prst="rect">
          <a:avLst/>
        </a:prstGeom>
      </xdr:spPr>
    </xdr:pic>
    <xdr:clientData/>
  </xdr:twoCellAnchor>
  <xdr:twoCellAnchor editAs="oneCell">
    <xdr:from>
      <xdr:col>1</xdr:col>
      <xdr:colOff>0</xdr:colOff>
      <xdr:row>164</xdr:row>
      <xdr:rowOff>0</xdr:rowOff>
    </xdr:from>
    <xdr:to>
      <xdr:col>18</xdr:col>
      <xdr:colOff>8228</xdr:colOff>
      <xdr:row>188</xdr:row>
      <xdr:rowOff>10715</xdr:rowOff>
    </xdr:to>
    <xdr:pic>
      <xdr:nvPicPr>
        <xdr:cNvPr id="6" name="Picture 5"/>
        <xdr:cNvPicPr>
          <a:picLocks noChangeAspect="1"/>
        </xdr:cNvPicPr>
      </xdr:nvPicPr>
      <xdr:blipFill>
        <a:stretch>
          <a:fillRect/>
        </a:stretch>
      </xdr:blipFill>
      <xdr:spPr>
        <a:xfrm>
          <a:off x="600075" y="31108650"/>
          <a:ext cx="10208895" cy="4582160"/>
        </a:xfrm>
        <a:prstGeom prst="rect">
          <a:avLst/>
        </a:prstGeom>
      </xdr:spPr>
    </xdr:pic>
    <xdr:clientData/>
  </xdr:twoCellAnchor>
  <xdr:twoCellAnchor editAs="oneCell">
    <xdr:from>
      <xdr:col>1</xdr:col>
      <xdr:colOff>187036</xdr:colOff>
      <xdr:row>1</xdr:row>
      <xdr:rowOff>173181</xdr:rowOff>
    </xdr:from>
    <xdr:to>
      <xdr:col>12</xdr:col>
      <xdr:colOff>329055</xdr:colOff>
      <xdr:row>20</xdr:row>
      <xdr:rowOff>55870</xdr:rowOff>
    </xdr:to>
    <xdr:pic>
      <xdr:nvPicPr>
        <xdr:cNvPr id="7" name="Picture 6"/>
        <xdr:cNvPicPr>
          <a:picLocks noChangeAspect="1"/>
        </xdr:cNvPicPr>
      </xdr:nvPicPr>
      <xdr:blipFill>
        <a:stretch>
          <a:fillRect/>
        </a:stretch>
      </xdr:blipFill>
      <xdr:spPr>
        <a:xfrm>
          <a:off x="786765" y="363220"/>
          <a:ext cx="6743065" cy="3502025"/>
        </a:xfrm>
        <a:prstGeom prst="rect">
          <a:avLst/>
        </a:prstGeom>
      </xdr:spPr>
    </xdr:pic>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xdr:colOff>
      <xdr:row>0</xdr:row>
      <xdr:rowOff>103909</xdr:rowOff>
    </xdr:from>
    <xdr:to>
      <xdr:col>19</xdr:col>
      <xdr:colOff>141874</xdr:colOff>
      <xdr:row>20</xdr:row>
      <xdr:rowOff>62344</xdr:rowOff>
    </xdr:to>
    <xdr:pic>
      <xdr:nvPicPr>
        <xdr:cNvPr id="2" name="Picture 1"/>
        <xdr:cNvPicPr>
          <a:picLocks noChangeAspect="1"/>
        </xdr:cNvPicPr>
      </xdr:nvPicPr>
      <xdr:blipFill>
        <a:stretch>
          <a:fillRect/>
        </a:stretch>
      </xdr:blipFill>
      <xdr:spPr>
        <a:xfrm>
          <a:off x="0" y="103505"/>
          <a:ext cx="12565380" cy="3768725"/>
        </a:xfrm>
        <a:prstGeom prst="rect">
          <a:avLst/>
        </a:prstGeom>
      </xdr:spPr>
    </xdr:pic>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0</xdr:colOff>
      <xdr:row>5</xdr:row>
      <xdr:rowOff>7620</xdr:rowOff>
    </xdr:from>
    <xdr:to>
      <xdr:col>14</xdr:col>
      <xdr:colOff>446705</xdr:colOff>
      <xdr:row>45</xdr:row>
      <xdr:rowOff>54325</xdr:rowOff>
    </xdr:to>
    <xdr:pic>
      <xdr:nvPicPr>
        <xdr:cNvPr id="2" name="Picture 1"/>
        <xdr:cNvPicPr>
          <a:picLocks noChangeAspect="1"/>
        </xdr:cNvPicPr>
      </xdr:nvPicPr>
      <xdr:blipFill>
        <a:stretch>
          <a:fillRect/>
        </a:stretch>
      </xdr:blipFill>
      <xdr:spPr>
        <a:xfrm>
          <a:off x="1200150" y="960120"/>
          <a:ext cx="7647305" cy="7666355"/>
        </a:xfrm>
        <a:prstGeom prst="rect">
          <a:avLst/>
        </a:prstGeom>
      </xdr:spPr>
    </xdr:pic>
    <xdr:clientData/>
  </xdr:twoCellAnchor>
  <xdr:twoCellAnchor editAs="oneCell">
    <xdr:from>
      <xdr:col>2</xdr:col>
      <xdr:colOff>0</xdr:colOff>
      <xdr:row>50</xdr:row>
      <xdr:rowOff>0</xdr:rowOff>
    </xdr:from>
    <xdr:to>
      <xdr:col>15</xdr:col>
      <xdr:colOff>132343</xdr:colOff>
      <xdr:row>75</xdr:row>
      <xdr:rowOff>66095</xdr:rowOff>
    </xdr:to>
    <xdr:pic>
      <xdr:nvPicPr>
        <xdr:cNvPr id="3" name="Picture 2"/>
        <xdr:cNvPicPr>
          <a:picLocks noChangeAspect="1"/>
        </xdr:cNvPicPr>
      </xdr:nvPicPr>
      <xdr:blipFill>
        <a:stretch>
          <a:fillRect/>
        </a:stretch>
      </xdr:blipFill>
      <xdr:spPr>
        <a:xfrm>
          <a:off x="1200150" y="9525000"/>
          <a:ext cx="7933055" cy="482854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11</xdr:col>
      <xdr:colOff>598170</xdr:colOff>
      <xdr:row>64</xdr:row>
      <xdr:rowOff>45085</xdr:rowOff>
    </xdr:from>
    <xdr:to>
      <xdr:col>22</xdr:col>
      <xdr:colOff>74295</xdr:colOff>
      <xdr:row>69</xdr:row>
      <xdr:rowOff>161925</xdr:rowOff>
    </xdr:to>
    <xdr:pic>
      <xdr:nvPicPr>
        <xdr:cNvPr id="2" name="Picture 1"/>
        <xdr:cNvPicPr>
          <a:picLocks noChangeAspect="1"/>
        </xdr:cNvPicPr>
      </xdr:nvPicPr>
      <xdr:blipFill>
        <a:blip r:embed="rId1"/>
        <a:stretch>
          <a:fillRect/>
        </a:stretch>
      </xdr:blipFill>
      <xdr:spPr>
        <a:xfrm>
          <a:off x="8169275" y="12360910"/>
          <a:ext cx="6076950" cy="1069340"/>
        </a:xfrm>
        <a:prstGeom prst="rect">
          <a:avLst/>
        </a:prstGeom>
        <a:noFill/>
        <a:ln w="9525">
          <a:noFill/>
        </a:ln>
      </xdr:spPr>
    </xdr:pic>
    <xdr:clientData/>
  </xdr:twoCellAnchor>
  <xdr:twoCellAnchor editAs="oneCell">
    <xdr:from>
      <xdr:col>12</xdr:col>
      <xdr:colOff>296545</xdr:colOff>
      <xdr:row>87</xdr:row>
      <xdr:rowOff>78740</xdr:rowOff>
    </xdr:from>
    <xdr:to>
      <xdr:col>23</xdr:col>
      <xdr:colOff>306070</xdr:colOff>
      <xdr:row>111</xdr:row>
      <xdr:rowOff>78740</xdr:rowOff>
    </xdr:to>
    <xdr:pic>
      <xdr:nvPicPr>
        <xdr:cNvPr id="3" name="Picture 2"/>
        <xdr:cNvPicPr>
          <a:picLocks noChangeAspect="1"/>
        </xdr:cNvPicPr>
      </xdr:nvPicPr>
      <xdr:blipFill>
        <a:blip r:embed="rId2"/>
        <a:stretch>
          <a:fillRect/>
        </a:stretch>
      </xdr:blipFill>
      <xdr:spPr>
        <a:xfrm>
          <a:off x="8467725" y="16776065"/>
          <a:ext cx="6610350" cy="4572000"/>
        </a:xfrm>
        <a:prstGeom prst="rect">
          <a:avLst/>
        </a:prstGeom>
        <a:noFill/>
        <a:ln w="9525">
          <a:noFill/>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0</xdr:colOff>
      <xdr:row>2</xdr:row>
      <xdr:rowOff>0</xdr:rowOff>
    </xdr:from>
    <xdr:to>
      <xdr:col>9</xdr:col>
      <xdr:colOff>494629</xdr:colOff>
      <xdr:row>8</xdr:row>
      <xdr:rowOff>85570</xdr:rowOff>
    </xdr:to>
    <xdr:pic>
      <xdr:nvPicPr>
        <xdr:cNvPr id="2" name="Picture 1"/>
        <xdr:cNvPicPr>
          <a:picLocks noChangeAspect="1"/>
        </xdr:cNvPicPr>
      </xdr:nvPicPr>
      <xdr:blipFill>
        <a:blip r:embed="rId1" cstate="print"/>
        <a:stretch>
          <a:fillRect/>
        </a:stretch>
      </xdr:blipFill>
      <xdr:spPr>
        <a:xfrm>
          <a:off x="600075" y="381000"/>
          <a:ext cx="5294630" cy="1237615"/>
        </a:xfrm>
        <a:prstGeom prst="rect">
          <a:avLst/>
        </a:prstGeom>
      </xdr:spPr>
    </xdr:pic>
    <xdr:clientData/>
  </xdr:twoCellAnchor>
  <xdr:twoCellAnchor editAs="oneCell">
    <xdr:from>
      <xdr:col>1</xdr:col>
      <xdr:colOff>0</xdr:colOff>
      <xdr:row>14</xdr:row>
      <xdr:rowOff>0</xdr:rowOff>
    </xdr:from>
    <xdr:to>
      <xdr:col>10</xdr:col>
      <xdr:colOff>465981</xdr:colOff>
      <xdr:row>28</xdr:row>
      <xdr:rowOff>61564</xdr:rowOff>
    </xdr:to>
    <xdr:pic>
      <xdr:nvPicPr>
        <xdr:cNvPr id="3" name="Picture 2"/>
        <xdr:cNvPicPr>
          <a:picLocks noChangeAspect="1"/>
        </xdr:cNvPicPr>
      </xdr:nvPicPr>
      <xdr:blipFill>
        <a:blip r:embed="rId2" cstate="print"/>
        <a:stretch>
          <a:fillRect/>
        </a:stretch>
      </xdr:blipFill>
      <xdr:spPr>
        <a:xfrm>
          <a:off x="600075" y="2686050"/>
          <a:ext cx="5866130" cy="2756535"/>
        </a:xfrm>
        <a:prstGeom prst="rect">
          <a:avLst/>
        </a:prstGeom>
      </xdr:spPr>
    </xdr:pic>
    <xdr:clientData/>
  </xdr:twoCellAnchor>
  <xdr:twoCellAnchor editAs="oneCell">
    <xdr:from>
      <xdr:col>13</xdr:col>
      <xdr:colOff>561111</xdr:colOff>
      <xdr:row>13</xdr:row>
      <xdr:rowOff>0</xdr:rowOff>
    </xdr:from>
    <xdr:to>
      <xdr:col>23</xdr:col>
      <xdr:colOff>198444</xdr:colOff>
      <xdr:row>20</xdr:row>
      <xdr:rowOff>104595</xdr:rowOff>
    </xdr:to>
    <xdr:pic>
      <xdr:nvPicPr>
        <xdr:cNvPr id="4" name="Picture 3"/>
        <xdr:cNvPicPr>
          <a:picLocks noChangeAspect="1"/>
        </xdr:cNvPicPr>
      </xdr:nvPicPr>
      <xdr:blipFill>
        <a:blip r:embed="rId3" cstate="print"/>
        <a:stretch>
          <a:fillRect/>
        </a:stretch>
      </xdr:blipFill>
      <xdr:spPr>
        <a:xfrm>
          <a:off x="8361680" y="2495550"/>
          <a:ext cx="5638165" cy="1437640"/>
        </a:xfrm>
        <a:prstGeom prst="rect">
          <a:avLst/>
        </a:prstGeom>
      </xdr:spPr>
    </xdr:pic>
    <xdr:clientData/>
  </xdr:twoCellAnchor>
  <xdr:twoCellAnchor editAs="oneCell">
    <xdr:from>
      <xdr:col>25</xdr:col>
      <xdr:colOff>41563</xdr:colOff>
      <xdr:row>5</xdr:row>
      <xdr:rowOff>0</xdr:rowOff>
    </xdr:from>
    <xdr:to>
      <xdr:col>33</xdr:col>
      <xdr:colOff>431430</xdr:colOff>
      <xdr:row>24</xdr:row>
      <xdr:rowOff>41987</xdr:rowOff>
    </xdr:to>
    <xdr:pic>
      <xdr:nvPicPr>
        <xdr:cNvPr id="5" name="Picture 4"/>
        <xdr:cNvPicPr>
          <a:picLocks noChangeAspect="1"/>
        </xdr:cNvPicPr>
      </xdr:nvPicPr>
      <xdr:blipFill>
        <a:blip r:embed="rId4"/>
        <a:stretch>
          <a:fillRect/>
        </a:stretch>
      </xdr:blipFill>
      <xdr:spPr>
        <a:xfrm>
          <a:off x="15043150" y="952500"/>
          <a:ext cx="5190490" cy="3709035"/>
        </a:xfrm>
        <a:prstGeom prst="rect">
          <a:avLst/>
        </a:prstGeom>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12</xdr:col>
      <xdr:colOff>228600</xdr:colOff>
      <xdr:row>2</xdr:row>
      <xdr:rowOff>133350</xdr:rowOff>
    </xdr:from>
    <xdr:to>
      <xdr:col>19</xdr:col>
      <xdr:colOff>50800</xdr:colOff>
      <xdr:row>13</xdr:row>
      <xdr:rowOff>19050</xdr:rowOff>
    </xdr:to>
    <xdr:graphicFrame>
      <xdr:nvGraphicFramePr>
        <xdr:cNvPr id="2" name="Chart 1"/>
        <xdr:cNvGraphicFramePr/>
      </xdr:nvGraphicFramePr>
      <xdr:xfrm>
        <a:off x="13990955" y="514350"/>
        <a:ext cx="4022725" cy="1981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2457450</xdr:colOff>
      <xdr:row>15</xdr:row>
      <xdr:rowOff>0</xdr:rowOff>
    </xdr:from>
    <xdr:to>
      <xdr:col>4</xdr:col>
      <xdr:colOff>2476500</xdr:colOff>
      <xdr:row>16</xdr:row>
      <xdr:rowOff>161925</xdr:rowOff>
    </xdr:to>
    <xdr:cxnSp>
      <xdr:nvCxnSpPr>
        <xdr:cNvPr id="3" name="Straight Arrow Connector 2"/>
        <xdr:cNvCxnSpPr/>
      </xdr:nvCxnSpPr>
      <xdr:spPr>
        <a:xfrm flipV="1">
          <a:off x="7495540" y="2867025"/>
          <a:ext cx="0" cy="352425"/>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oneCell">
    <xdr:from>
      <xdr:col>14</xdr:col>
      <xdr:colOff>238761</xdr:colOff>
      <xdr:row>43</xdr:row>
      <xdr:rowOff>181255</xdr:rowOff>
    </xdr:from>
    <xdr:to>
      <xdr:col>17</xdr:col>
      <xdr:colOff>536492</xdr:colOff>
      <xdr:row>62</xdr:row>
      <xdr:rowOff>172016</xdr:rowOff>
    </xdr:to>
    <xdr:pic>
      <xdr:nvPicPr>
        <xdr:cNvPr id="2" name="Picture 1"/>
        <xdr:cNvPicPr>
          <a:picLocks noChangeAspect="1"/>
        </xdr:cNvPicPr>
      </xdr:nvPicPr>
      <xdr:blipFill>
        <a:stretch>
          <a:fillRect/>
        </a:stretch>
      </xdr:blipFill>
      <xdr:spPr>
        <a:xfrm>
          <a:off x="13536295" y="8589645"/>
          <a:ext cx="2512060" cy="3667125"/>
        </a:xfrm>
        <a:prstGeom prst="rect">
          <a:avLst/>
        </a:prstGeom>
      </xdr:spPr>
    </xdr:pic>
    <xdr:clientData/>
  </xdr:twoCellAnchor>
  <xdr:twoCellAnchor editAs="oneCell">
    <xdr:from>
      <xdr:col>8</xdr:col>
      <xdr:colOff>435610</xdr:colOff>
      <xdr:row>103</xdr:row>
      <xdr:rowOff>19050</xdr:rowOff>
    </xdr:from>
    <xdr:to>
      <xdr:col>12</xdr:col>
      <xdr:colOff>321310</xdr:colOff>
      <xdr:row>116</xdr:row>
      <xdr:rowOff>154305</xdr:rowOff>
    </xdr:to>
    <xdr:pic>
      <xdr:nvPicPr>
        <xdr:cNvPr id="3" name="Picture 2"/>
        <xdr:cNvPicPr>
          <a:picLocks noChangeAspect="1"/>
        </xdr:cNvPicPr>
      </xdr:nvPicPr>
      <xdr:blipFill>
        <a:blip r:embed="rId1"/>
        <a:stretch>
          <a:fillRect/>
        </a:stretch>
      </xdr:blipFill>
      <xdr:spPr>
        <a:xfrm>
          <a:off x="7510145" y="19920585"/>
          <a:ext cx="4730750" cy="2505075"/>
        </a:xfrm>
        <a:prstGeom prst="rect">
          <a:avLst/>
        </a:prstGeom>
        <a:noFill/>
        <a:ln w="9525">
          <a:noFill/>
        </a:ln>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0</xdr:col>
      <xdr:colOff>775855</xdr:colOff>
      <xdr:row>17</xdr:row>
      <xdr:rowOff>62345</xdr:rowOff>
    </xdr:from>
    <xdr:to>
      <xdr:col>2</xdr:col>
      <xdr:colOff>6928</xdr:colOff>
      <xdr:row>17</xdr:row>
      <xdr:rowOff>62345</xdr:rowOff>
    </xdr:to>
    <xdr:cxnSp>
      <xdr:nvCxnSpPr>
        <xdr:cNvPr id="3" name="Straight Arrow Connector 2"/>
        <xdr:cNvCxnSpPr/>
      </xdr:nvCxnSpPr>
      <xdr:spPr>
        <a:xfrm>
          <a:off x="775335" y="3310255"/>
          <a:ext cx="1764665" cy="0"/>
        </a:xfrm>
        <a:prstGeom prst="straightConnector1">
          <a:avLst/>
        </a:prstGeom>
        <a:ln w="28575">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4</xdr:col>
      <xdr:colOff>616528</xdr:colOff>
      <xdr:row>17</xdr:row>
      <xdr:rowOff>41563</xdr:rowOff>
    </xdr:from>
    <xdr:to>
      <xdr:col>6</xdr:col>
      <xdr:colOff>83127</xdr:colOff>
      <xdr:row>17</xdr:row>
      <xdr:rowOff>41563</xdr:rowOff>
    </xdr:to>
    <xdr:cxnSp>
      <xdr:nvCxnSpPr>
        <xdr:cNvPr id="4" name="Straight Arrow Connector 3"/>
        <xdr:cNvCxnSpPr/>
      </xdr:nvCxnSpPr>
      <xdr:spPr>
        <a:xfrm>
          <a:off x="4349750" y="3289300"/>
          <a:ext cx="881380" cy="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7</xdr:col>
      <xdr:colOff>962890</xdr:colOff>
      <xdr:row>16</xdr:row>
      <xdr:rowOff>145472</xdr:rowOff>
    </xdr:from>
    <xdr:to>
      <xdr:col>9</xdr:col>
      <xdr:colOff>103908</xdr:colOff>
      <xdr:row>16</xdr:row>
      <xdr:rowOff>145472</xdr:rowOff>
    </xdr:to>
    <xdr:cxnSp>
      <xdr:nvCxnSpPr>
        <xdr:cNvPr id="5" name="Straight Arrow Connector 4"/>
        <xdr:cNvCxnSpPr/>
      </xdr:nvCxnSpPr>
      <xdr:spPr>
        <a:xfrm>
          <a:off x="7007860" y="3202940"/>
          <a:ext cx="999490" cy="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8</xdr:col>
      <xdr:colOff>41563</xdr:colOff>
      <xdr:row>17</xdr:row>
      <xdr:rowOff>145472</xdr:rowOff>
    </xdr:from>
    <xdr:to>
      <xdr:col>9</xdr:col>
      <xdr:colOff>166253</xdr:colOff>
      <xdr:row>17</xdr:row>
      <xdr:rowOff>145472</xdr:rowOff>
    </xdr:to>
    <xdr:cxnSp>
      <xdr:nvCxnSpPr>
        <xdr:cNvPr id="6" name="Straight Arrow Connector 5"/>
        <xdr:cNvCxnSpPr/>
      </xdr:nvCxnSpPr>
      <xdr:spPr>
        <a:xfrm>
          <a:off x="7049135" y="3393440"/>
          <a:ext cx="1020445" cy="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11</xdr:col>
      <xdr:colOff>665017</xdr:colOff>
      <xdr:row>17</xdr:row>
      <xdr:rowOff>76199</xdr:rowOff>
    </xdr:from>
    <xdr:to>
      <xdr:col>13</xdr:col>
      <xdr:colOff>166253</xdr:colOff>
      <xdr:row>17</xdr:row>
      <xdr:rowOff>76199</xdr:rowOff>
    </xdr:to>
    <xdr:cxnSp>
      <xdr:nvCxnSpPr>
        <xdr:cNvPr id="7" name="Straight Arrow Connector 6"/>
        <xdr:cNvCxnSpPr/>
      </xdr:nvCxnSpPr>
      <xdr:spPr>
        <a:xfrm>
          <a:off x="10109200" y="3323590"/>
          <a:ext cx="1012190" cy="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7</xdr:col>
      <xdr:colOff>872835</xdr:colOff>
      <xdr:row>23</xdr:row>
      <xdr:rowOff>110836</xdr:rowOff>
    </xdr:from>
    <xdr:to>
      <xdr:col>9</xdr:col>
      <xdr:colOff>13853</xdr:colOff>
      <xdr:row>23</xdr:row>
      <xdr:rowOff>110836</xdr:rowOff>
    </xdr:to>
    <xdr:cxnSp>
      <xdr:nvCxnSpPr>
        <xdr:cNvPr id="8" name="Straight Arrow Connector 7"/>
        <xdr:cNvCxnSpPr/>
      </xdr:nvCxnSpPr>
      <xdr:spPr>
        <a:xfrm>
          <a:off x="6924675" y="4539615"/>
          <a:ext cx="992505" cy="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7</xdr:col>
      <xdr:colOff>872835</xdr:colOff>
      <xdr:row>24</xdr:row>
      <xdr:rowOff>130552</xdr:rowOff>
    </xdr:from>
    <xdr:to>
      <xdr:col>9</xdr:col>
      <xdr:colOff>13853</xdr:colOff>
      <xdr:row>24</xdr:row>
      <xdr:rowOff>130552</xdr:rowOff>
    </xdr:to>
    <xdr:cxnSp>
      <xdr:nvCxnSpPr>
        <xdr:cNvPr id="9" name="Straight Arrow Connector 8"/>
        <xdr:cNvCxnSpPr/>
      </xdr:nvCxnSpPr>
      <xdr:spPr>
        <a:xfrm>
          <a:off x="6924675" y="4749800"/>
          <a:ext cx="992505" cy="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11</xdr:col>
      <xdr:colOff>671944</xdr:colOff>
      <xdr:row>23</xdr:row>
      <xdr:rowOff>173182</xdr:rowOff>
    </xdr:from>
    <xdr:to>
      <xdr:col>13</xdr:col>
      <xdr:colOff>173180</xdr:colOff>
      <xdr:row>23</xdr:row>
      <xdr:rowOff>173182</xdr:rowOff>
    </xdr:to>
    <xdr:cxnSp>
      <xdr:nvCxnSpPr>
        <xdr:cNvPr id="10" name="Straight Arrow Connector 9"/>
        <xdr:cNvCxnSpPr/>
      </xdr:nvCxnSpPr>
      <xdr:spPr>
        <a:xfrm>
          <a:off x="10116185" y="4601845"/>
          <a:ext cx="1012190" cy="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editAs="oneCell">
    <xdr:from>
      <xdr:col>1</xdr:col>
      <xdr:colOff>450272</xdr:colOff>
      <xdr:row>183</xdr:row>
      <xdr:rowOff>34636</xdr:rowOff>
    </xdr:from>
    <xdr:to>
      <xdr:col>7</xdr:col>
      <xdr:colOff>637309</xdr:colOff>
      <xdr:row>200</xdr:row>
      <xdr:rowOff>170119</xdr:rowOff>
    </xdr:to>
    <xdr:pic>
      <xdr:nvPicPr>
        <xdr:cNvPr id="11" name="Picture 10"/>
        <xdr:cNvPicPr>
          <a:picLocks noChangeAspect="1"/>
        </xdr:cNvPicPr>
      </xdr:nvPicPr>
      <xdr:blipFill>
        <a:blip r:embed="rId1"/>
        <a:stretch>
          <a:fillRect/>
        </a:stretch>
      </xdr:blipFill>
      <xdr:spPr>
        <a:xfrm>
          <a:off x="2250440" y="35339655"/>
          <a:ext cx="4438650" cy="3373755"/>
        </a:xfrm>
        <a:prstGeom prst="rect">
          <a:avLst/>
        </a:prstGeom>
      </xdr:spPr>
    </xdr:pic>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0</xdr:colOff>
      <xdr:row>15</xdr:row>
      <xdr:rowOff>0</xdr:rowOff>
    </xdr:from>
    <xdr:to>
      <xdr:col>11</xdr:col>
      <xdr:colOff>134295</xdr:colOff>
      <xdr:row>28</xdr:row>
      <xdr:rowOff>127000</xdr:rowOff>
    </xdr:to>
    <xdr:pic>
      <xdr:nvPicPr>
        <xdr:cNvPr id="3" name="Picture 2"/>
        <xdr:cNvPicPr>
          <a:picLocks noChangeAspect="1"/>
        </xdr:cNvPicPr>
      </xdr:nvPicPr>
      <xdr:blipFill>
        <a:blip r:embed="rId1"/>
        <a:stretch>
          <a:fillRect/>
        </a:stretch>
      </xdr:blipFill>
      <xdr:spPr>
        <a:xfrm>
          <a:off x="1800225" y="2857500"/>
          <a:ext cx="4934585" cy="2603500"/>
        </a:xfrm>
        <a:prstGeom prst="rect">
          <a:avLst/>
        </a:prstGeom>
      </xdr:spPr>
    </xdr:pic>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5</xdr:col>
      <xdr:colOff>19050</xdr:colOff>
      <xdr:row>59</xdr:row>
      <xdr:rowOff>114300</xdr:rowOff>
    </xdr:from>
    <xdr:to>
      <xdr:col>8</xdr:col>
      <xdr:colOff>446768</xdr:colOff>
      <xdr:row>60</xdr:row>
      <xdr:rowOff>111955</xdr:rowOff>
    </xdr:to>
    <xdr:pic>
      <xdr:nvPicPr>
        <xdr:cNvPr id="2" name="Picture 7" descr="Entropy formula"/>
        <xdr:cNvPicPr>
          <a:picLocks noChangeAspect="1" noChangeArrowheads="1"/>
        </xdr:cNvPicPr>
      </xdr:nvPicPr>
      <xdr:blipFill>
        <a:srcRect/>
        <a:stretch>
          <a:fillRect/>
        </a:stretch>
      </xdr:blipFill>
      <xdr:spPr>
        <a:xfrm>
          <a:off x="3841750" y="11363325"/>
          <a:ext cx="2990215" cy="187960"/>
        </a:xfrm>
        <a:prstGeom prst="rect">
          <a:avLst/>
        </a:prstGeom>
        <a:noFill/>
      </xdr:spPr>
    </xdr:pic>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1</xdr:colOff>
      <xdr:row>29</xdr:row>
      <xdr:rowOff>1</xdr:rowOff>
    </xdr:from>
    <xdr:to>
      <xdr:col>7</xdr:col>
      <xdr:colOff>504093</xdr:colOff>
      <xdr:row>31</xdr:row>
      <xdr:rowOff>79413</xdr:rowOff>
    </xdr:to>
    <xdr:pic>
      <xdr:nvPicPr>
        <xdr:cNvPr id="3" name="Picture 2"/>
        <xdr:cNvPicPr>
          <a:picLocks noChangeAspect="1"/>
        </xdr:cNvPicPr>
      </xdr:nvPicPr>
      <xdr:blipFill>
        <a:blip r:embed="rId1"/>
        <a:stretch>
          <a:fillRect/>
        </a:stretch>
      </xdr:blipFill>
      <xdr:spPr>
        <a:xfrm>
          <a:off x="2955925" y="5657850"/>
          <a:ext cx="3799840" cy="4603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blog.revolutionanalytics.com/2018/06/python-or-r.html"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www.mathsisfun.com/data/standard-deviation.html" TargetMode="External"/><Relationship Id="rId2" Type="http://schemas.openxmlformats.org/officeDocument/2006/relationships/hyperlink" Target="https://docs.google.com/document/d/1YClSWcUqFg4hiUEO2ptZNmlez4XbCtsk10M4y5GDMIM/edit" TargetMode="External"/><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2" Type="http://schemas.openxmlformats.org/officeDocument/2006/relationships/hyperlink" Target="Data%20Science%20with%20R%20Ankur-20200904T033512Z-001/Data%20Science%20with%20R%20Ankur/0.0_Hypothesis%20Testing_AA.pdf" TargetMode="External"/><Relationship Id="rId1" Type="http://schemas.openxmlformats.org/officeDocument/2006/relationships/drawing" Target="../drawings/drawing2.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2.xml.rels><?xml version="1.0" encoding="UTF-8" standalone="yes"?>
<Relationships xmlns="http://schemas.openxmlformats.org/package/2006/relationships"><Relationship Id="rId2" Type="http://schemas.openxmlformats.org/officeDocument/2006/relationships/hyperlink" Target="https://www.youtube.com/watch?v=9lRv01HDU0s" TargetMode="External"/><Relationship Id="rId1" Type="http://schemas.openxmlformats.org/officeDocument/2006/relationships/drawing" Target="../drawings/drawing5.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42.xml.rels><?xml version="1.0" encoding="UTF-8" standalone="yes"?>
<Relationships xmlns="http://schemas.openxmlformats.org/package/2006/relationships"><Relationship Id="rId1" Type="http://schemas.openxmlformats.org/officeDocument/2006/relationships/hyperlink" Target="https://en.wikipedia.org/wiki/Kernel_method" TargetMode="External"/></Relationships>
</file>

<file path=xl/worksheets/_rels/sheet43.xml.rels><?xml version="1.0" encoding="UTF-8" standalone="yes"?>
<Relationships xmlns="http://schemas.openxmlformats.org/package/2006/relationships"><Relationship Id="rId3" Type="http://schemas.openxmlformats.org/officeDocument/2006/relationships/hyperlink" Target="https://towardsdatascience.com/introduction-to-artificial-neural-networks-ann-1aea15775ef9" TargetMode="External"/><Relationship Id="rId2" Type="http://schemas.openxmlformats.org/officeDocument/2006/relationships/hyperlink" Target="https://blogs.nvidia.com/blog/2009/12/16/whats-the-difference-between-a-cpu-and-a-gpu/" TargetMode="External"/><Relationship Id="rId1" Type="http://schemas.openxmlformats.org/officeDocument/2006/relationships/drawing" Target="../drawings/drawing11.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1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224"/>
  <sheetViews>
    <sheetView zoomScale="130" zoomScaleNormal="130" topLeftCell="A157" workbookViewId="0">
      <selection activeCell="B169" sqref="B169"/>
    </sheetView>
  </sheetViews>
  <sheetFormatPr defaultColWidth="9" defaultRowHeight="15"/>
  <cols>
    <col min="1" max="1" width="18.1047619047619" customWidth="1"/>
    <col min="6" max="6" width="13.552380952381" customWidth="1"/>
  </cols>
  <sheetData>
    <row r="1" ht="15.75" spans="3:6">
      <c r="C1" s="395" t="s">
        <v>0</v>
      </c>
      <c r="D1" s="882"/>
      <c r="E1" s="882"/>
      <c r="F1" s="396"/>
    </row>
    <row r="4" spans="1:1">
      <c r="A4" t="s">
        <v>1</v>
      </c>
    </row>
    <row r="6" spans="1:1">
      <c r="A6" t="s">
        <v>2</v>
      </c>
    </row>
    <row r="7" spans="1:1">
      <c r="A7" t="s">
        <v>3</v>
      </c>
    </row>
    <row r="9" spans="1:1">
      <c r="A9" t="s">
        <v>4</v>
      </c>
    </row>
    <row r="10" spans="1:1">
      <c r="A10" t="s">
        <v>5</v>
      </c>
    </row>
    <row r="11" spans="1:1">
      <c r="A11" t="s">
        <v>6</v>
      </c>
    </row>
    <row r="12" ht="15.75"/>
    <row r="13" ht="15.75" spans="3:6">
      <c r="C13" s="215" t="s">
        <v>7</v>
      </c>
      <c r="D13" s="216"/>
      <c r="E13" s="216"/>
      <c r="F13" s="217"/>
    </row>
    <row r="15" ht="15.75" spans="21:21">
      <c r="U15" t="s">
        <v>8</v>
      </c>
    </row>
    <row r="16" ht="15.75" spans="3:21">
      <c r="C16" s="883" t="s">
        <v>9</v>
      </c>
      <c r="D16" s="884"/>
      <c r="H16" s="237" t="s">
        <v>10</v>
      </c>
      <c r="I16" t="s">
        <v>11</v>
      </c>
      <c r="R16" t="s">
        <v>12</v>
      </c>
      <c r="U16" t="s">
        <v>13</v>
      </c>
    </row>
    <row r="17" ht="15.75" spans="8:21">
      <c r="H17" s="237"/>
      <c r="U17" t="s">
        <v>14</v>
      </c>
    </row>
    <row r="18" spans="3:8">
      <c r="C18" s="24" t="s">
        <v>15</v>
      </c>
      <c r="D18" s="25"/>
      <c r="E18" s="25"/>
      <c r="F18" s="30"/>
      <c r="H18" s="237" t="s">
        <v>16</v>
      </c>
    </row>
    <row r="19" ht="15.75" spans="3:8">
      <c r="C19" s="26" t="s">
        <v>17</v>
      </c>
      <c r="D19" s="27"/>
      <c r="E19" s="27"/>
      <c r="F19" s="40"/>
      <c r="H19" s="237"/>
    </row>
    <row r="20" spans="8:8">
      <c r="H20" s="237" t="s">
        <v>18</v>
      </c>
    </row>
    <row r="23" s="17" customFormat="1" ht="9" customHeight="1"/>
    <row r="25" spans="1:4">
      <c r="A25" s="885" t="s">
        <v>19</v>
      </c>
      <c r="B25" s="885"/>
      <c r="C25" s="885"/>
      <c r="D25" s="885"/>
    </row>
    <row r="26" spans="2:6">
      <c r="B26" s="237" t="s">
        <v>20</v>
      </c>
      <c r="C26" s="237"/>
      <c r="D26" s="237"/>
      <c r="E26" s="237"/>
      <c r="F26" s="237"/>
    </row>
    <row r="28" ht="15.75"/>
    <row r="29" ht="16.5" spans="2:11">
      <c r="B29" s="886" t="s">
        <v>21</v>
      </c>
      <c r="C29" s="25"/>
      <c r="D29" s="25"/>
      <c r="E29" s="25"/>
      <c r="F29" s="25"/>
      <c r="G29" s="25"/>
      <c r="H29" s="25"/>
      <c r="I29" s="25"/>
      <c r="J29" s="25"/>
      <c r="K29" s="30"/>
    </row>
    <row r="30" ht="16.5" spans="2:11">
      <c r="B30" s="887" t="s">
        <v>22</v>
      </c>
      <c r="C30" s="100"/>
      <c r="D30" s="100"/>
      <c r="E30" s="100"/>
      <c r="F30" s="100"/>
      <c r="G30" s="100"/>
      <c r="H30" s="100"/>
      <c r="I30" s="100"/>
      <c r="J30" s="100"/>
      <c r="K30" s="33"/>
    </row>
    <row r="31" ht="16.5" spans="2:11">
      <c r="B31" s="887" t="s">
        <v>23</v>
      </c>
      <c r="C31" s="100"/>
      <c r="D31" s="100"/>
      <c r="E31" s="100"/>
      <c r="F31" s="100"/>
      <c r="G31" s="100"/>
      <c r="H31" s="100"/>
      <c r="I31" s="100"/>
      <c r="J31" s="100"/>
      <c r="K31" s="33"/>
    </row>
    <row r="32" ht="16.5" spans="2:11">
      <c r="B32" s="887" t="s">
        <v>24</v>
      </c>
      <c r="C32" s="100"/>
      <c r="D32" s="100"/>
      <c r="E32" s="100"/>
      <c r="F32" s="100"/>
      <c r="G32" s="100"/>
      <c r="H32" s="100"/>
      <c r="I32" s="100"/>
      <c r="J32" s="100"/>
      <c r="K32" s="33"/>
    </row>
    <row r="33" ht="16.5" spans="2:11">
      <c r="B33" s="887" t="s">
        <v>25</v>
      </c>
      <c r="C33" s="100"/>
      <c r="D33" s="100"/>
      <c r="E33" s="100"/>
      <c r="F33" s="100"/>
      <c r="G33" s="100"/>
      <c r="H33" s="100"/>
      <c r="I33" s="100"/>
      <c r="J33" s="100"/>
      <c r="K33" s="33"/>
    </row>
    <row r="34" ht="16.5" spans="2:11">
      <c r="B34" s="887" t="s">
        <v>26</v>
      </c>
      <c r="C34" s="100"/>
      <c r="D34" s="100"/>
      <c r="E34" s="100"/>
      <c r="F34" s="100"/>
      <c r="G34" s="100"/>
      <c r="H34" s="100"/>
      <c r="I34" s="100"/>
      <c r="J34" s="100"/>
      <c r="K34" s="33"/>
    </row>
    <row r="35" ht="17.25" spans="2:11">
      <c r="B35" s="888" t="s">
        <v>27</v>
      </c>
      <c r="C35" s="27"/>
      <c r="D35" s="27"/>
      <c r="E35" s="27"/>
      <c r="F35" s="27"/>
      <c r="G35" s="27"/>
      <c r="H35" s="27"/>
      <c r="I35" s="27"/>
      <c r="J35" s="27"/>
      <c r="K35" s="40"/>
    </row>
    <row r="37" ht="15.75"/>
    <row r="38" ht="17.25" spans="2:5">
      <c r="B38" s="889" t="s">
        <v>28</v>
      </c>
      <c r="C38" s="890"/>
      <c r="D38" s="890"/>
      <c r="E38" s="891"/>
    </row>
    <row r="40" spans="2:2">
      <c r="B40" t="s">
        <v>29</v>
      </c>
    </row>
    <row r="41" spans="3:3">
      <c r="C41" t="s">
        <v>30</v>
      </c>
    </row>
    <row r="42" spans="3:3">
      <c r="C42" t="s">
        <v>31</v>
      </c>
    </row>
    <row r="43" spans="3:3">
      <c r="C43" t="s">
        <v>32</v>
      </c>
    </row>
    <row r="44" spans="3:3">
      <c r="C44" t="s">
        <v>33</v>
      </c>
    </row>
    <row r="45" spans="3:3">
      <c r="C45" t="s">
        <v>34</v>
      </c>
    </row>
    <row r="46" spans="3:3">
      <c r="C46" t="s">
        <v>35</v>
      </c>
    </row>
    <row r="47" spans="3:3">
      <c r="C47" t="s">
        <v>36</v>
      </c>
    </row>
    <row r="48" spans="3:3">
      <c r="C48" t="s">
        <v>37</v>
      </c>
    </row>
    <row r="49" spans="3:3">
      <c r="C49" t="s">
        <v>38</v>
      </c>
    </row>
    <row r="50" spans="3:3">
      <c r="C50" t="s">
        <v>39</v>
      </c>
    </row>
    <row r="51" spans="3:3">
      <c r="C51" t="s">
        <v>40</v>
      </c>
    </row>
    <row r="53" spans="3:3">
      <c r="C53" t="s">
        <v>41</v>
      </c>
    </row>
    <row r="55" spans="2:10">
      <c r="B55" t="s">
        <v>42</v>
      </c>
      <c r="J55" t="s">
        <v>43</v>
      </c>
    </row>
    <row r="56" spans="3:3">
      <c r="C56" t="s">
        <v>44</v>
      </c>
    </row>
    <row r="57" s="17" customFormat="1" ht="5.25" customHeight="1"/>
    <row r="59" spans="1:5">
      <c r="A59" s="885"/>
      <c r="B59" s="885" t="s">
        <v>45</v>
      </c>
      <c r="C59" s="885"/>
      <c r="D59" s="885"/>
      <c r="E59" s="892"/>
    </row>
    <row r="60" spans="2:5">
      <c r="B60" s="421" t="s">
        <v>46</v>
      </c>
      <c r="C60" s="421"/>
      <c r="D60" s="421"/>
      <c r="E60" s="421"/>
    </row>
    <row r="62" ht="15.75" spans="2:2">
      <c r="B62" t="s">
        <v>47</v>
      </c>
    </row>
    <row r="63" ht="15.75" spans="1:7">
      <c r="A63" s="885"/>
      <c r="B63" s="885" t="s">
        <v>48</v>
      </c>
      <c r="C63" s="885"/>
      <c r="D63" s="885"/>
      <c r="E63" s="892"/>
      <c r="F63" s="19"/>
      <c r="G63" s="7"/>
    </row>
    <row r="65" spans="3:3">
      <c r="C65" t="s">
        <v>49</v>
      </c>
    </row>
    <row r="66" ht="15.75"/>
    <row r="67" ht="15.75" spans="3:5">
      <c r="C67" s="5" t="s">
        <v>50</v>
      </c>
      <c r="D67" s="6"/>
      <c r="E67" s="7"/>
    </row>
    <row r="71" spans="1:5">
      <c r="A71" s="885" t="s">
        <v>51</v>
      </c>
      <c r="B71" s="885"/>
      <c r="C71" s="885"/>
      <c r="D71" s="885"/>
      <c r="E71" s="892"/>
    </row>
    <row r="72" ht="15.75"/>
    <row r="73" ht="15.75" spans="1:4">
      <c r="A73" s="893" t="s">
        <v>52</v>
      </c>
      <c r="B73" s="894" t="s">
        <v>53</v>
      </c>
      <c r="C73" s="890"/>
      <c r="D73" s="891"/>
    </row>
    <row r="75" ht="16.5" spans="3:3">
      <c r="C75" s="209" t="s">
        <v>54</v>
      </c>
    </row>
    <row r="77" spans="3:7">
      <c r="C77" s="4" t="s">
        <v>55</v>
      </c>
      <c r="D77" s="4"/>
      <c r="E77" s="4"/>
      <c r="F77" s="4"/>
      <c r="G77" s="4"/>
    </row>
    <row r="79" ht="16.5" spans="3:3">
      <c r="C79" s="209" t="s">
        <v>56</v>
      </c>
    </row>
    <row r="81" spans="4:4">
      <c r="D81" t="s">
        <v>57</v>
      </c>
    </row>
    <row r="83" spans="4:4">
      <c r="D83" t="s">
        <v>58</v>
      </c>
    </row>
    <row r="84" spans="4:4">
      <c r="D84" t="s">
        <v>59</v>
      </c>
    </row>
    <row r="86" spans="5:5">
      <c r="E86" t="s">
        <v>60</v>
      </c>
    </row>
    <row r="87" spans="5:5">
      <c r="E87">
        <f ca="1">RANDBETWEEN(10,80)</f>
        <v>30</v>
      </c>
    </row>
    <row r="88" spans="5:5">
      <c r="E88">
        <f ca="1" t="shared" ref="E88:E93" si="0">RANDBETWEEN(10,80)</f>
        <v>66</v>
      </c>
    </row>
    <row r="89" spans="5:5">
      <c r="E89">
        <f ca="1" t="shared" si="0"/>
        <v>44</v>
      </c>
    </row>
    <row r="90" spans="5:5">
      <c r="E90">
        <f ca="1" t="shared" si="0"/>
        <v>42</v>
      </c>
    </row>
    <row r="91" spans="5:5">
      <c r="E91">
        <f ca="1" t="shared" si="0"/>
        <v>67</v>
      </c>
    </row>
    <row r="92" spans="5:5">
      <c r="E92">
        <f ca="1" t="shared" si="0"/>
        <v>77</v>
      </c>
    </row>
    <row r="93" spans="5:5">
      <c r="E93">
        <f ca="1" t="shared" si="0"/>
        <v>31</v>
      </c>
    </row>
    <row r="94" spans="5:5">
      <c r="E94">
        <f ca="1">AVERAGE(E87:E93)</f>
        <v>51</v>
      </c>
    </row>
    <row r="96" spans="4:8">
      <c r="D96" t="s">
        <v>61</v>
      </c>
      <c r="F96" t="s">
        <v>62</v>
      </c>
      <c r="H96" t="s">
        <v>63</v>
      </c>
    </row>
    <row r="98" ht="15.75" spans="4:4">
      <c r="D98" t="s">
        <v>64</v>
      </c>
    </row>
    <row r="99" ht="15.75" spans="4:7">
      <c r="D99" s="5" t="s">
        <v>65</v>
      </c>
      <c r="E99" s="6"/>
      <c r="F99" s="6"/>
      <c r="G99" s="7"/>
    </row>
    <row r="100" spans="6:6">
      <c r="F100" t="s">
        <v>66</v>
      </c>
    </row>
    <row r="101" spans="6:6">
      <c r="F101" t="s">
        <v>67</v>
      </c>
    </row>
    <row r="102" spans="6:6">
      <c r="F102" t="s">
        <v>68</v>
      </c>
    </row>
    <row r="105" ht="15.75"/>
    <row r="106" ht="15.75" spans="1:4">
      <c r="A106" s="893" t="s">
        <v>69</v>
      </c>
      <c r="B106" s="894" t="s">
        <v>70</v>
      </c>
      <c r="C106" s="890"/>
      <c r="D106" s="891"/>
    </row>
    <row r="108" spans="3:8">
      <c r="C108" s="895" t="s">
        <v>71</v>
      </c>
      <c r="D108" s="895"/>
      <c r="E108" s="895"/>
      <c r="F108" s="895"/>
      <c r="G108" s="895"/>
      <c r="H108" s="895"/>
    </row>
    <row r="110" spans="3:3">
      <c r="C110" t="s">
        <v>72</v>
      </c>
    </row>
    <row r="111" ht="16.5" spans="6:6">
      <c r="F111" s="209" t="s">
        <v>73</v>
      </c>
    </row>
    <row r="113" spans="2:4">
      <c r="B113" s="237" t="s">
        <v>74</v>
      </c>
      <c r="C113" s="237"/>
      <c r="D113" s="237"/>
    </row>
    <row r="114" spans="4:4">
      <c r="D114" t="s">
        <v>75</v>
      </c>
    </row>
    <row r="115" spans="4:4">
      <c r="D115" t="s">
        <v>76</v>
      </c>
    </row>
    <row r="117" spans="4:4">
      <c r="D117" t="s">
        <v>77</v>
      </c>
    </row>
    <row r="118" spans="2:2">
      <c r="B118" t="s">
        <v>78</v>
      </c>
    </row>
    <row r="121" ht="15.75"/>
    <row r="122" ht="15.75" spans="2:6">
      <c r="B122" s="18" t="s">
        <v>79</v>
      </c>
      <c r="C122" s="19"/>
      <c r="D122" s="19"/>
      <c r="E122" s="19"/>
      <c r="F122" s="20"/>
    </row>
    <row r="124" spans="2:16">
      <c r="B124" t="s">
        <v>80</v>
      </c>
      <c r="C124" t="s">
        <v>81</v>
      </c>
      <c r="I124" s="4" t="s">
        <v>82</v>
      </c>
      <c r="J124" s="4"/>
      <c r="K124" s="4"/>
      <c r="L124" s="4"/>
      <c r="M124" s="4"/>
      <c r="N124" s="4"/>
      <c r="O124" s="4"/>
      <c r="P124" s="4"/>
    </row>
    <row r="125" spans="2:7">
      <c r="B125" t="s">
        <v>83</v>
      </c>
      <c r="C125" t="s">
        <v>84</v>
      </c>
      <c r="G125" t="s">
        <v>85</v>
      </c>
    </row>
    <row r="126" spans="3:3">
      <c r="C126" t="s">
        <v>86</v>
      </c>
    </row>
    <row r="128" spans="2:3">
      <c r="B128" t="s">
        <v>87</v>
      </c>
      <c r="C128" t="s">
        <v>88</v>
      </c>
    </row>
    <row r="129" ht="15.75" spans="3:3">
      <c r="C129" t="s">
        <v>89</v>
      </c>
    </row>
    <row r="130" ht="15.75" spans="3:8">
      <c r="C130" s="18" t="s">
        <v>90</v>
      </c>
      <c r="D130" s="19"/>
      <c r="E130" s="19"/>
      <c r="F130" s="19"/>
      <c r="G130" s="19"/>
      <c r="H130" s="20"/>
    </row>
    <row r="132" spans="2:3">
      <c r="B132" s="4" t="s">
        <v>91</v>
      </c>
      <c r="C132" t="s">
        <v>92</v>
      </c>
    </row>
    <row r="136" spans="3:3">
      <c r="C136" t="s">
        <v>93</v>
      </c>
    </row>
    <row r="138" s="17" customFormat="1" ht="6" customHeight="1"/>
    <row r="140" spans="3:6">
      <c r="C140" t="s">
        <v>83</v>
      </c>
      <c r="D140" s="237"/>
      <c r="F140" t="s">
        <v>94</v>
      </c>
    </row>
    <row r="141" spans="3:4">
      <c r="C141" t="s">
        <v>87</v>
      </c>
      <c r="D141" s="237"/>
    </row>
    <row r="142" spans="7:11">
      <c r="G142" t="s">
        <v>95</v>
      </c>
      <c r="I142" t="s">
        <v>96</v>
      </c>
      <c r="K142" t="s">
        <v>97</v>
      </c>
    </row>
    <row r="143" spans="9:11">
      <c r="I143" t="s">
        <v>98</v>
      </c>
      <c r="K143" t="s">
        <v>99</v>
      </c>
    </row>
    <row r="145" spans="5:10">
      <c r="E145" t="s">
        <v>100</v>
      </c>
      <c r="J145" t="s">
        <v>101</v>
      </c>
    </row>
    <row r="146" spans="6:10">
      <c r="F146" t="s">
        <v>102</v>
      </c>
      <c r="J146" t="s">
        <v>103</v>
      </c>
    </row>
    <row r="147" spans="10:10">
      <c r="J147" t="s">
        <v>104</v>
      </c>
    </row>
    <row r="150" s="17" customFormat="1" ht="6" customHeight="1"/>
    <row r="151" spans="7:7">
      <c r="G151" t="s">
        <v>105</v>
      </c>
    </row>
    <row r="152" spans="2:7">
      <c r="B152" t="s">
        <v>106</v>
      </c>
      <c r="G152" t="s">
        <v>107</v>
      </c>
    </row>
    <row r="153" spans="2:7">
      <c r="B153" t="s">
        <v>108</v>
      </c>
      <c r="G153" t="s">
        <v>109</v>
      </c>
    </row>
    <row r="154" spans="2:7">
      <c r="B154" t="s">
        <v>110</v>
      </c>
      <c r="G154" t="s">
        <v>111</v>
      </c>
    </row>
    <row r="155" spans="2:2">
      <c r="B155" t="s">
        <v>112</v>
      </c>
    </row>
    <row r="156" spans="2:8">
      <c r="B156" t="s">
        <v>113</v>
      </c>
      <c r="H156" t="s">
        <v>114</v>
      </c>
    </row>
    <row r="157" spans="3:3">
      <c r="C157" t="s">
        <v>115</v>
      </c>
    </row>
    <row r="159" spans="7:9">
      <c r="G159" t="s">
        <v>116</v>
      </c>
      <c r="I159" t="s">
        <v>117</v>
      </c>
    </row>
    <row r="160" spans="7:11">
      <c r="G160" t="s">
        <v>52</v>
      </c>
      <c r="I160" t="s">
        <v>118</v>
      </c>
      <c r="K160" t="s">
        <v>119</v>
      </c>
    </row>
    <row r="161" spans="2:11">
      <c r="B161" t="s">
        <v>120</v>
      </c>
      <c r="K161" t="s">
        <v>121</v>
      </c>
    </row>
    <row r="162" spans="2:2">
      <c r="B162" t="s">
        <v>122</v>
      </c>
    </row>
    <row r="165" spans="2:2">
      <c r="B165" t="s">
        <v>123</v>
      </c>
    </row>
    <row r="166" ht="15.75"/>
    <row r="167" ht="17.25" spans="2:13">
      <c r="B167" s="621" t="s">
        <v>124</v>
      </c>
      <c r="C167" s="6"/>
      <c r="D167" s="6"/>
      <c r="E167" s="6"/>
      <c r="F167" s="6"/>
      <c r="G167" s="6"/>
      <c r="H167" s="6"/>
      <c r="I167" s="6"/>
      <c r="J167" s="6"/>
      <c r="K167" s="6"/>
      <c r="L167" s="6"/>
      <c r="M167" s="7"/>
    </row>
    <row r="169" ht="18.75" spans="2:2">
      <c r="B169" s="61" t="s">
        <v>125</v>
      </c>
    </row>
    <row r="172" s="17" customFormat="1" ht="6" customHeight="1"/>
    <row r="174" spans="2:2">
      <c r="B174" t="s">
        <v>126</v>
      </c>
    </row>
    <row r="175" spans="2:2">
      <c r="B175" t="s">
        <v>127</v>
      </c>
    </row>
    <row r="178" spans="2:2">
      <c r="B178" t="s">
        <v>3</v>
      </c>
    </row>
    <row r="179" spans="2:2">
      <c r="B179" t="s">
        <v>128</v>
      </c>
    </row>
    <row r="180" spans="3:3">
      <c r="C180" t="s">
        <v>129</v>
      </c>
    </row>
    <row r="181" spans="3:3">
      <c r="C181" t="s">
        <v>130</v>
      </c>
    </row>
    <row r="183" spans="2:2">
      <c r="B183" t="s">
        <v>106</v>
      </c>
    </row>
    <row r="184" spans="3:3">
      <c r="C184" t="s">
        <v>131</v>
      </c>
    </row>
    <row r="186" spans="1:1">
      <c r="A186" t="s">
        <v>132</v>
      </c>
    </row>
    <row r="187" spans="1:1">
      <c r="A187" t="s">
        <v>4</v>
      </c>
    </row>
    <row r="188" spans="1:1">
      <c r="A188" t="s">
        <v>133</v>
      </c>
    </row>
    <row r="189" spans="1:1">
      <c r="A189" t="s">
        <v>6</v>
      </c>
    </row>
    <row r="190" spans="2:2">
      <c r="B190" t="s">
        <v>134</v>
      </c>
    </row>
    <row r="191" spans="2:2">
      <c r="B191" t="s">
        <v>135</v>
      </c>
    </row>
    <row r="194" spans="1:1">
      <c r="A194" t="s">
        <v>136</v>
      </c>
    </row>
    <row r="196" spans="2:8">
      <c r="B196" s="4" t="s">
        <v>137</v>
      </c>
      <c r="C196" s="4"/>
      <c r="D196" s="4"/>
      <c r="E196" s="4"/>
      <c r="F196" s="4"/>
      <c r="G196" s="4"/>
      <c r="H196" t="s">
        <v>138</v>
      </c>
    </row>
    <row r="197" spans="11:11">
      <c r="K197" t="s">
        <v>139</v>
      </c>
    </row>
    <row r="198" spans="2:2">
      <c r="B198" t="s">
        <v>140</v>
      </c>
    </row>
    <row r="201" spans="2:2">
      <c r="B201" t="s">
        <v>141</v>
      </c>
    </row>
    <row r="204" ht="15.75"/>
    <row r="205" ht="15.75" spans="1:4">
      <c r="A205" s="823" t="s">
        <v>142</v>
      </c>
      <c r="B205" s="896"/>
      <c r="C205" s="896"/>
      <c r="D205" s="897"/>
    </row>
    <row r="207" spans="1:9">
      <c r="A207" s="895" t="s">
        <v>143</v>
      </c>
      <c r="B207" s="895"/>
      <c r="C207" s="895"/>
      <c r="D207" s="895"/>
      <c r="E207" s="895"/>
      <c r="F207" s="895"/>
      <c r="G207" s="895"/>
      <c r="H207" s="895"/>
      <c r="I207" s="895"/>
    </row>
    <row r="208" spans="2:2">
      <c r="B208" t="s">
        <v>144</v>
      </c>
    </row>
    <row r="210" spans="1:7">
      <c r="A210" s="895" t="s">
        <v>145</v>
      </c>
      <c r="B210" s="895"/>
      <c r="C210" s="895"/>
      <c r="D210" s="895"/>
      <c r="E210" s="895"/>
      <c r="F210" s="895"/>
      <c r="G210" s="895"/>
    </row>
    <row r="211" spans="2:2">
      <c r="B211" t="s">
        <v>146</v>
      </c>
    </row>
    <row r="213" spans="1:5">
      <c r="A213" s="895" t="s">
        <v>147</v>
      </c>
      <c r="B213" s="895"/>
      <c r="C213" s="895"/>
      <c r="D213" s="895"/>
      <c r="E213" s="895"/>
    </row>
    <row r="214" spans="2:2">
      <c r="B214" t="s">
        <v>148</v>
      </c>
    </row>
    <row r="216" spans="1:9">
      <c r="A216" s="895" t="s">
        <v>149</v>
      </c>
      <c r="B216" s="895"/>
      <c r="C216" s="895"/>
      <c r="D216" s="895"/>
      <c r="E216" s="895"/>
      <c r="F216" s="895"/>
      <c r="G216" s="895"/>
      <c r="H216" s="895"/>
      <c r="I216" s="895"/>
    </row>
    <row r="217" spans="2:2">
      <c r="B217" t="s">
        <v>150</v>
      </c>
    </row>
    <row r="218" spans="2:2">
      <c r="B218" t="s">
        <v>151</v>
      </c>
    </row>
    <row r="222" spans="1:6">
      <c r="A222" s="145" t="s">
        <v>152</v>
      </c>
      <c r="B222" s="145"/>
      <c r="C222" s="145"/>
      <c r="D222" s="145"/>
      <c r="E222" s="145"/>
      <c r="F222" s="145"/>
    </row>
    <row r="223" ht="15.75"/>
    <row r="224" ht="15.75" spans="2:11">
      <c r="B224" s="5" t="s">
        <v>153</v>
      </c>
      <c r="C224" s="6"/>
      <c r="D224" s="6"/>
      <c r="E224" s="6"/>
      <c r="F224" s="6"/>
      <c r="G224" s="6"/>
      <c r="H224" s="6"/>
      <c r="I224" s="6"/>
      <c r="J224" s="6"/>
      <c r="K224" s="7"/>
    </row>
  </sheetData>
  <mergeCells count="5">
    <mergeCell ref="C1:F1"/>
    <mergeCell ref="B26:F26"/>
    <mergeCell ref="B60:E60"/>
    <mergeCell ref="B113:D113"/>
    <mergeCell ref="D140:D141"/>
  </mergeCells>
  <hyperlinks>
    <hyperlink ref="B169" r:id="rId1" display="https://blog.revolutionanalytics.com/2018/06/python-or-r.html"/>
  </hyperlinks>
  <pageMargins left="0.7" right="0.7" top="0.75" bottom="0.75" header="0.3" footer="0.3"/>
  <pageSetup paperSize="1"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C1:F14"/>
  <sheetViews>
    <sheetView zoomScale="140" zoomScaleNormal="140" workbookViewId="0">
      <selection activeCell="E15" sqref="E15"/>
    </sheetView>
  </sheetViews>
  <sheetFormatPr defaultColWidth="9" defaultRowHeight="15" outlineLevelCol="5"/>
  <sheetData>
    <row r="1" spans="3:6">
      <c r="C1" s="24" t="s">
        <v>551</v>
      </c>
      <c r="D1" s="25"/>
      <c r="E1" s="25"/>
      <c r="F1" s="30"/>
    </row>
    <row r="2" ht="15.75" spans="3:6">
      <c r="C2" s="26" t="s">
        <v>552</v>
      </c>
      <c r="D2" s="27"/>
      <c r="E2" s="27"/>
      <c r="F2" s="40"/>
    </row>
    <row r="3" ht="15.75"/>
    <row r="4" spans="3:6">
      <c r="C4" s="337" t="s">
        <v>553</v>
      </c>
      <c r="D4" s="338"/>
      <c r="E4" s="338"/>
      <c r="F4" s="339"/>
    </row>
    <row r="5" spans="3:6">
      <c r="C5" s="340" t="s">
        <v>554</v>
      </c>
      <c r="D5" s="341"/>
      <c r="E5" s="341"/>
      <c r="F5" s="342"/>
    </row>
    <row r="6" spans="3:6">
      <c r="C6" s="340" t="s">
        <v>555</v>
      </c>
      <c r="D6" s="341"/>
      <c r="E6" s="341"/>
      <c r="F6" s="342"/>
    </row>
    <row r="7" spans="3:6">
      <c r="C7" s="340"/>
      <c r="D7" s="341"/>
      <c r="E7" s="341"/>
      <c r="F7" s="342"/>
    </row>
    <row r="8" spans="3:6">
      <c r="C8" s="340" t="s">
        <v>556</v>
      </c>
      <c r="D8" s="341"/>
      <c r="E8" s="341"/>
      <c r="F8" s="342"/>
    </row>
    <row r="9" spans="3:6">
      <c r="C9" s="340" t="s">
        <v>557</v>
      </c>
      <c r="D9" s="341"/>
      <c r="E9" s="341"/>
      <c r="F9" s="342"/>
    </row>
    <row r="10" spans="3:6">
      <c r="C10" s="340"/>
      <c r="D10" s="341"/>
      <c r="E10" s="341"/>
      <c r="F10" s="342"/>
    </row>
    <row r="11" spans="3:6">
      <c r="C11" s="340" t="s">
        <v>558</v>
      </c>
      <c r="D11" s="341"/>
      <c r="E11" s="341"/>
      <c r="F11" s="342"/>
    </row>
    <row r="12" spans="3:6">
      <c r="C12" s="340" t="s">
        <v>559</v>
      </c>
      <c r="D12" s="341"/>
      <c r="E12" s="341"/>
      <c r="F12" s="342"/>
    </row>
    <row r="13" spans="3:6">
      <c r="C13" s="340" t="s">
        <v>560</v>
      </c>
      <c r="D13" s="341"/>
      <c r="E13" s="341"/>
      <c r="F13" s="342"/>
    </row>
    <row r="14" ht="15.75" spans="3:6">
      <c r="C14" s="343" t="s">
        <v>561</v>
      </c>
      <c r="D14" s="344"/>
      <c r="E14" s="344"/>
      <c r="F14" s="345"/>
    </row>
  </sheetData>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B1:J19"/>
  <sheetViews>
    <sheetView zoomScale="110" zoomScaleNormal="110" topLeftCell="A5" workbookViewId="0">
      <selection activeCell="H23" sqref="H23"/>
    </sheetView>
  </sheetViews>
  <sheetFormatPr defaultColWidth="9" defaultRowHeight="15"/>
  <cols>
    <col min="2" max="2" width="14.3333333333333" customWidth="1"/>
    <col min="10" max="10" width="25.3333333333333" customWidth="1"/>
  </cols>
  <sheetData>
    <row r="1" spans="2:10">
      <c r="B1" s="231" t="s">
        <v>562</v>
      </c>
      <c r="C1" s="232"/>
      <c r="D1" s="232"/>
      <c r="E1" s="232"/>
      <c r="F1" s="232"/>
      <c r="G1" s="232"/>
      <c r="H1" s="232"/>
      <c r="I1" s="232"/>
      <c r="J1" s="241"/>
    </row>
    <row r="2" ht="15.75" spans="2:10">
      <c r="B2" s="234"/>
      <c r="C2" s="235"/>
      <c r="D2" s="235"/>
      <c r="E2" s="235"/>
      <c r="F2" s="235"/>
      <c r="G2" s="235"/>
      <c r="H2" s="235"/>
      <c r="I2" s="235"/>
      <c r="J2" s="243"/>
    </row>
    <row r="3" ht="15.75"/>
    <row r="4" ht="15.75" spans="2:10">
      <c r="B4" s="215" t="s">
        <v>563</v>
      </c>
      <c r="C4" s="216"/>
      <c r="D4" s="216"/>
      <c r="E4" s="216"/>
      <c r="F4" s="216"/>
      <c r="G4" s="216"/>
      <c r="H4" s="216"/>
      <c r="I4" s="216"/>
      <c r="J4" s="217"/>
    </row>
    <row r="5" ht="15.75" spans="10:10">
      <c r="J5" s="773" t="s">
        <v>564</v>
      </c>
    </row>
    <row r="6" spans="3:3">
      <c r="C6" t="s">
        <v>565</v>
      </c>
    </row>
    <row r="7" spans="3:3">
      <c r="C7" t="s">
        <v>566</v>
      </c>
    </row>
    <row r="9" ht="15.75"/>
    <row r="10" ht="15.75" spans="2:10">
      <c r="B10" s="215" t="s">
        <v>567</v>
      </c>
      <c r="C10" s="216"/>
      <c r="D10" s="216"/>
      <c r="E10" s="216"/>
      <c r="F10" s="216"/>
      <c r="G10" s="216"/>
      <c r="H10" s="216"/>
      <c r="I10" s="216"/>
      <c r="J10" s="217"/>
    </row>
    <row r="11" ht="15.75" spans="10:10">
      <c r="J11" s="773" t="s">
        <v>568</v>
      </c>
    </row>
    <row r="12" spans="3:3">
      <c r="C12" s="4" t="s">
        <v>569</v>
      </c>
    </row>
    <row r="13" spans="3:3">
      <c r="C13" t="s">
        <v>570</v>
      </c>
    </row>
    <row r="14" ht="15.75"/>
    <row r="15" ht="15.75" spans="2:10">
      <c r="B15" s="215" t="s">
        <v>340</v>
      </c>
      <c r="C15" s="216"/>
      <c r="D15" s="216"/>
      <c r="E15" s="216"/>
      <c r="F15" s="216"/>
      <c r="G15" s="216"/>
      <c r="H15" s="216"/>
      <c r="I15" s="216"/>
      <c r="J15" s="217"/>
    </row>
    <row r="16" ht="15.75" spans="10:10">
      <c r="J16" s="773" t="s">
        <v>571</v>
      </c>
    </row>
    <row r="17" spans="3:3">
      <c r="C17" t="s">
        <v>572</v>
      </c>
    </row>
    <row r="18" spans="3:3">
      <c r="C18" t="s">
        <v>573</v>
      </c>
    </row>
    <row r="19" spans="3:3">
      <c r="C19" t="s">
        <v>574</v>
      </c>
    </row>
  </sheetData>
  <mergeCells count="1">
    <mergeCell ref="B1:J2"/>
  </mergeCells>
  <pageMargins left="0.7" right="0.7" top="0.75" bottom="0.75" header="0.3" footer="0.3"/>
  <pageSetup paperSize="1"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68"/>
  <sheetViews>
    <sheetView zoomScale="60" zoomScaleNormal="60" topLeftCell="A40" workbookViewId="0">
      <selection activeCell="V17" sqref="V17"/>
    </sheetView>
  </sheetViews>
  <sheetFormatPr defaultColWidth="9" defaultRowHeight="15"/>
  <cols>
    <col min="1" max="1" width="14.4380952380952" customWidth="1"/>
    <col min="9" max="9" width="14.4380952380952" customWidth="1"/>
    <col min="13" max="13" width="13.552380952381" customWidth="1"/>
    <col min="15" max="15" width="14.2190476190476" customWidth="1"/>
  </cols>
  <sheetData>
    <row r="1" spans="1:1">
      <c r="A1" s="735">
        <f ca="1">TODAY()</f>
        <v>44107</v>
      </c>
    </row>
    <row r="2" ht="15.75"/>
    <row r="3" ht="21" customHeight="1" spans="2:13">
      <c r="B3" s="736" t="s">
        <v>575</v>
      </c>
      <c r="C3" s="737"/>
      <c r="D3" s="737"/>
      <c r="E3" s="737"/>
      <c r="F3" s="738"/>
      <c r="I3" s="4" t="s">
        <v>576</v>
      </c>
      <c r="J3" s="4"/>
      <c r="K3" s="4"/>
      <c r="L3" s="4"/>
      <c r="M3" s="4"/>
    </row>
    <row r="5" spans="3:3">
      <c r="C5" t="s">
        <v>577</v>
      </c>
    </row>
    <row r="8" spans="2:8">
      <c r="B8" t="s">
        <v>578</v>
      </c>
      <c r="H8" t="s">
        <v>579</v>
      </c>
    </row>
    <row r="9" ht="15.75"/>
    <row r="10" ht="15.75" spans="2:6">
      <c r="B10" s="172" t="s">
        <v>580</v>
      </c>
      <c r="C10" s="286"/>
      <c r="D10" s="286"/>
      <c r="E10" s="286"/>
      <c r="F10" s="173"/>
    </row>
    <row r="11" spans="3:3">
      <c r="C11" t="s">
        <v>581</v>
      </c>
    </row>
    <row r="12" spans="3:12">
      <c r="C12" s="4" t="s">
        <v>582</v>
      </c>
      <c r="D12" s="4"/>
      <c r="E12" s="4"/>
      <c r="F12" s="4"/>
      <c r="G12" s="4"/>
      <c r="H12" s="4"/>
      <c r="I12" s="4"/>
      <c r="J12" s="4"/>
      <c r="K12" s="4"/>
      <c r="L12" s="4"/>
    </row>
    <row r="13" ht="15.75" spans="3:3">
      <c r="C13" t="s">
        <v>583</v>
      </c>
    </row>
    <row r="14" ht="17.25" spans="3:9">
      <c r="C14" s="5" t="s">
        <v>584</v>
      </c>
      <c r="D14" s="6"/>
      <c r="E14" s="6"/>
      <c r="F14" s="6"/>
      <c r="G14" s="7"/>
      <c r="I14" s="209" t="s">
        <v>585</v>
      </c>
    </row>
    <row r="15" spans="9:9">
      <c r="I15" t="s">
        <v>586</v>
      </c>
    </row>
    <row r="16" spans="9:9">
      <c r="I16" t="s">
        <v>587</v>
      </c>
    </row>
    <row r="17" spans="9:9">
      <c r="I17" t="s">
        <v>588</v>
      </c>
    </row>
    <row r="18" ht="16.5" spans="9:9">
      <c r="I18" s="209" t="s">
        <v>589</v>
      </c>
    </row>
    <row r="19" ht="15.75"/>
    <row r="20" ht="15.75" spans="2:9">
      <c r="B20" s="24" t="s">
        <v>590</v>
      </c>
      <c r="C20" s="25"/>
      <c r="D20" s="25"/>
      <c r="E20" s="25"/>
      <c r="F20" s="25"/>
      <c r="G20" s="25"/>
      <c r="H20" s="25"/>
      <c r="I20" s="30"/>
    </row>
    <row r="21" ht="15.75" spans="2:9">
      <c r="B21" s="32"/>
      <c r="C21" s="18" t="s">
        <v>591</v>
      </c>
      <c r="D21" s="19"/>
      <c r="E21" s="20"/>
      <c r="F21" s="100"/>
      <c r="G21" s="100"/>
      <c r="H21" s="100"/>
      <c r="I21" s="33"/>
    </row>
    <row r="22" spans="2:9">
      <c r="B22" s="32"/>
      <c r="C22" s="100"/>
      <c r="D22" s="100"/>
      <c r="E22" s="100"/>
      <c r="F22" s="100"/>
      <c r="G22" s="100"/>
      <c r="H22" s="100"/>
      <c r="I22" s="33"/>
    </row>
    <row r="23" spans="2:9">
      <c r="B23" s="32" t="s">
        <v>592</v>
      </c>
      <c r="C23" s="100"/>
      <c r="D23" s="100"/>
      <c r="E23" s="100"/>
      <c r="F23" s="100"/>
      <c r="G23" s="100"/>
      <c r="H23" s="100"/>
      <c r="I23" s="33"/>
    </row>
    <row r="24" spans="2:9">
      <c r="B24" s="32"/>
      <c r="C24" s="100" t="s">
        <v>593</v>
      </c>
      <c r="D24" s="100"/>
      <c r="E24" s="100"/>
      <c r="F24" s="100"/>
      <c r="G24" s="100"/>
      <c r="H24" s="100"/>
      <c r="I24" s="33"/>
    </row>
    <row r="25" ht="15.75" spans="2:13">
      <c r="B25" s="26"/>
      <c r="C25" s="739" t="s">
        <v>594</v>
      </c>
      <c r="D25" s="739"/>
      <c r="E25" s="739"/>
      <c r="F25" s="739"/>
      <c r="G25" s="739"/>
      <c r="H25" s="739"/>
      <c r="I25" s="748"/>
      <c r="J25" s="749"/>
      <c r="K25" s="749"/>
      <c r="L25" s="749"/>
      <c r="M25" s="749"/>
    </row>
    <row r="27" ht="15.75" spans="2:2">
      <c r="B27" t="s">
        <v>595</v>
      </c>
    </row>
    <row r="28" spans="2:10">
      <c r="B28" s="574" t="s">
        <v>596</v>
      </c>
      <c r="C28" s="575"/>
      <c r="D28" s="575"/>
      <c r="E28" s="575"/>
      <c r="F28" s="575"/>
      <c r="G28" s="575"/>
      <c r="H28" s="575"/>
      <c r="I28" s="575"/>
      <c r="J28" s="576"/>
    </row>
    <row r="29" spans="2:10">
      <c r="B29" s="577" t="s">
        <v>597</v>
      </c>
      <c r="C29" s="578"/>
      <c r="D29" s="578"/>
      <c r="E29" s="578"/>
      <c r="F29" s="578"/>
      <c r="G29" s="578"/>
      <c r="H29" s="578"/>
      <c r="I29" s="578"/>
      <c r="J29" s="579"/>
    </row>
    <row r="30" spans="2:12">
      <c r="B30" s="577" t="s">
        <v>598</v>
      </c>
      <c r="C30" s="578"/>
      <c r="D30" s="578"/>
      <c r="E30" s="578"/>
      <c r="F30" s="578"/>
      <c r="G30" s="578"/>
      <c r="H30" s="578"/>
      <c r="I30" s="578"/>
      <c r="J30" s="579" t="s">
        <v>599</v>
      </c>
      <c r="L30" s="898" t="s">
        <v>600</v>
      </c>
    </row>
    <row r="31" spans="2:10">
      <c r="B31" s="577" t="s">
        <v>601</v>
      </c>
      <c r="C31" s="578"/>
      <c r="D31" s="578"/>
      <c r="E31" s="578"/>
      <c r="F31" s="578"/>
      <c r="G31" s="578"/>
      <c r="H31" s="578"/>
      <c r="I31" s="578"/>
      <c r="J31" s="579"/>
    </row>
    <row r="32" ht="15.75" spans="2:10">
      <c r="B32" s="583"/>
      <c r="C32" s="584" t="s">
        <v>602</v>
      </c>
      <c r="D32" s="584"/>
      <c r="E32" s="584"/>
      <c r="F32" s="584"/>
      <c r="G32" s="584"/>
      <c r="H32" s="584"/>
      <c r="I32" s="584"/>
      <c r="J32" s="585"/>
    </row>
    <row r="34" ht="15.75"/>
    <row r="35" ht="15.75" spans="2:15">
      <c r="B35" t="s">
        <v>603</v>
      </c>
      <c r="L35" s="750" t="s">
        <v>604</v>
      </c>
      <c r="M35" s="751"/>
      <c r="N35" s="751"/>
      <c r="O35" s="752"/>
    </row>
    <row r="36" spans="2:15">
      <c r="B36" t="s">
        <v>605</v>
      </c>
      <c r="M36" t="s">
        <v>209</v>
      </c>
      <c r="O36" t="s">
        <v>606</v>
      </c>
    </row>
    <row r="37" spans="2:13">
      <c r="B37" t="s">
        <v>607</v>
      </c>
      <c r="M37" t="s">
        <v>608</v>
      </c>
    </row>
    <row r="38" spans="2:13">
      <c r="B38" t="s">
        <v>609</v>
      </c>
      <c r="M38" t="s">
        <v>610</v>
      </c>
    </row>
    <row r="39" spans="2:13">
      <c r="B39" t="s">
        <v>611</v>
      </c>
      <c r="M39" t="s">
        <v>612</v>
      </c>
    </row>
    <row r="40" spans="13:13">
      <c r="M40" t="s">
        <v>613</v>
      </c>
    </row>
    <row r="41" s="17" customFormat="1"/>
    <row r="43" spans="2:2">
      <c r="B43" t="s">
        <v>614</v>
      </c>
    </row>
    <row r="44" ht="15.75"/>
    <row r="45" spans="2:30">
      <c r="B45" s="199"/>
      <c r="C45" s="200"/>
      <c r="D45" s="200"/>
      <c r="E45" s="200"/>
      <c r="F45" s="200"/>
      <c r="G45" s="200"/>
      <c r="H45" s="200"/>
      <c r="I45" s="200"/>
      <c r="J45" s="200"/>
      <c r="K45" s="200"/>
      <c r="L45" s="200"/>
      <c r="M45" s="204"/>
      <c r="Q45" s="762"/>
      <c r="R45" s="763"/>
      <c r="S45" s="764"/>
      <c r="T45" s="763"/>
      <c r="U45" s="763"/>
      <c r="V45" s="763"/>
      <c r="W45" s="763"/>
      <c r="X45" s="763"/>
      <c r="Y45" s="763"/>
      <c r="Z45" s="763"/>
      <c r="AA45" s="763"/>
      <c r="AB45" s="762"/>
      <c r="AC45" s="763"/>
      <c r="AD45" s="764"/>
    </row>
    <row r="46" ht="28.5" spans="2:30">
      <c r="B46" s="201" t="s">
        <v>615</v>
      </c>
      <c r="C46" s="174"/>
      <c r="D46" s="174"/>
      <c r="E46" s="174"/>
      <c r="F46" s="174"/>
      <c r="G46" s="174"/>
      <c r="H46" s="174"/>
      <c r="I46" s="174"/>
      <c r="J46" s="174"/>
      <c r="K46" s="174"/>
      <c r="L46" s="174"/>
      <c r="M46" s="205"/>
      <c r="Q46" s="765"/>
      <c r="R46" s="766"/>
      <c r="S46" s="767"/>
      <c r="T46" s="766"/>
      <c r="U46" s="768" t="s">
        <v>616</v>
      </c>
      <c r="V46" s="766"/>
      <c r="W46" s="766"/>
      <c r="X46" s="766"/>
      <c r="Y46" s="766"/>
      <c r="Z46" s="766"/>
      <c r="AA46" s="766"/>
      <c r="AB46" s="765"/>
      <c r="AC46" s="766"/>
      <c r="AD46" s="767"/>
    </row>
    <row r="47" spans="2:30">
      <c r="B47" s="201"/>
      <c r="C47" s="174"/>
      <c r="D47" s="174"/>
      <c r="E47" s="174"/>
      <c r="F47" s="174"/>
      <c r="G47" s="174"/>
      <c r="H47" s="174"/>
      <c r="I47" s="174"/>
      <c r="J47" s="174"/>
      <c r="K47" s="174"/>
      <c r="L47" s="174"/>
      <c r="M47" s="205"/>
      <c r="Q47" s="769"/>
      <c r="R47" s="770"/>
      <c r="S47" s="771"/>
      <c r="T47" s="770"/>
      <c r="U47" s="770"/>
      <c r="V47" s="770"/>
      <c r="W47" s="770"/>
      <c r="X47" s="770"/>
      <c r="Y47" s="770"/>
      <c r="Z47" s="770"/>
      <c r="AA47" s="770"/>
      <c r="AB47" s="769"/>
      <c r="AC47" s="770"/>
      <c r="AD47" s="771"/>
    </row>
    <row r="48" spans="2:30">
      <c r="B48" s="740" t="s">
        <v>617</v>
      </c>
      <c r="C48" s="741"/>
      <c r="D48" s="741"/>
      <c r="E48" s="741"/>
      <c r="F48" s="174"/>
      <c r="G48" s="174"/>
      <c r="H48" s="174"/>
      <c r="I48" s="174"/>
      <c r="J48" s="174"/>
      <c r="K48" s="174"/>
      <c r="L48" s="174"/>
      <c r="M48" s="205"/>
      <c r="Q48" s="769"/>
      <c r="R48" s="770"/>
      <c r="S48" s="771"/>
      <c r="T48" s="770"/>
      <c r="U48" s="770"/>
      <c r="V48" s="770"/>
      <c r="W48" s="770"/>
      <c r="X48" s="770"/>
      <c r="Y48" s="770"/>
      <c r="Z48" s="770"/>
      <c r="AA48" s="770"/>
      <c r="AB48" s="769"/>
      <c r="AC48" s="770"/>
      <c r="AD48" s="771"/>
    </row>
    <row r="49" spans="2:30">
      <c r="B49" s="201"/>
      <c r="C49" s="174"/>
      <c r="D49" s="174"/>
      <c r="E49" s="174"/>
      <c r="F49" s="174"/>
      <c r="G49" s="174"/>
      <c r="H49" s="174"/>
      <c r="I49" s="174"/>
      <c r="J49" s="174"/>
      <c r="K49" s="174"/>
      <c r="L49" s="174"/>
      <c r="M49" s="205"/>
      <c r="Q49" s="769"/>
      <c r="R49" s="770"/>
      <c r="S49" s="771"/>
      <c r="T49" s="770"/>
      <c r="U49" s="770"/>
      <c r="V49" s="770"/>
      <c r="W49" s="770"/>
      <c r="X49" s="770"/>
      <c r="Y49" s="770"/>
      <c r="Z49" s="770"/>
      <c r="AA49" s="770"/>
      <c r="AB49" s="769"/>
      <c r="AC49" s="770"/>
      <c r="AD49" s="771"/>
    </row>
    <row r="50" spans="2:30">
      <c r="B50" s="201" t="s">
        <v>618</v>
      </c>
      <c r="C50" s="174"/>
      <c r="D50" s="174"/>
      <c r="E50" s="174"/>
      <c r="F50" s="174"/>
      <c r="G50" s="174"/>
      <c r="H50" s="174"/>
      <c r="I50" s="174"/>
      <c r="J50" s="174"/>
      <c r="K50" s="174"/>
      <c r="L50" s="174"/>
      <c r="M50" s="205"/>
      <c r="Q50" s="769"/>
      <c r="R50" s="770"/>
      <c r="S50" s="771"/>
      <c r="T50" s="770"/>
      <c r="U50" s="770"/>
      <c r="V50" s="770"/>
      <c r="W50" s="770"/>
      <c r="X50" s="770"/>
      <c r="Y50" s="770"/>
      <c r="Z50" s="770"/>
      <c r="AA50" s="770"/>
      <c r="AB50" s="769"/>
      <c r="AC50" s="770"/>
      <c r="AD50" s="771"/>
    </row>
    <row r="51" ht="15.75" spans="2:30">
      <c r="B51" s="201"/>
      <c r="C51" s="174"/>
      <c r="D51" s="174"/>
      <c r="E51" s="174"/>
      <c r="F51" s="174"/>
      <c r="G51" s="174"/>
      <c r="H51" s="174"/>
      <c r="I51" s="174"/>
      <c r="J51" s="174"/>
      <c r="K51" s="174"/>
      <c r="L51" s="174"/>
      <c r="M51" s="205"/>
      <c r="Q51" s="769"/>
      <c r="R51" s="770"/>
      <c r="S51" s="771"/>
      <c r="T51" s="770"/>
      <c r="U51" s="770"/>
      <c r="V51" s="770"/>
      <c r="W51" s="770"/>
      <c r="X51" s="770"/>
      <c r="Y51" s="770"/>
      <c r="Z51" s="770"/>
      <c r="AA51" s="770"/>
      <c r="AB51" s="769"/>
      <c r="AC51" s="770"/>
      <c r="AD51" s="771"/>
    </row>
    <row r="52" spans="2:30">
      <c r="B52" s="62" t="s">
        <v>619</v>
      </c>
      <c r="C52" s="63"/>
      <c r="D52" s="63"/>
      <c r="E52" s="63"/>
      <c r="F52" s="63"/>
      <c r="G52" s="63"/>
      <c r="H52" s="63"/>
      <c r="I52" s="63"/>
      <c r="J52" s="63"/>
      <c r="K52" s="63"/>
      <c r="L52" s="63"/>
      <c r="M52" s="64"/>
      <c r="N52" s="753" t="s">
        <v>620</v>
      </c>
      <c r="O52" s="754"/>
      <c r="Q52" s="769"/>
      <c r="R52" s="770"/>
      <c r="S52" s="771"/>
      <c r="T52" s="770"/>
      <c r="U52" s="770"/>
      <c r="V52" s="770"/>
      <c r="W52" s="770"/>
      <c r="X52" s="770"/>
      <c r="Y52" s="770"/>
      <c r="Z52" s="770"/>
      <c r="AA52" s="770"/>
      <c r="AB52" s="769"/>
      <c r="AC52" s="770"/>
      <c r="AD52" s="771"/>
    </row>
    <row r="53" spans="2:30">
      <c r="B53" s="214"/>
      <c r="C53" s="163"/>
      <c r="D53" s="163"/>
      <c r="E53" s="163"/>
      <c r="F53" s="163"/>
      <c r="G53" s="163"/>
      <c r="H53" s="163"/>
      <c r="I53" s="163"/>
      <c r="J53" s="163"/>
      <c r="K53" s="163"/>
      <c r="L53" s="163"/>
      <c r="M53" s="218"/>
      <c r="N53" s="755"/>
      <c r="O53" s="756"/>
      <c r="Q53" s="769"/>
      <c r="R53" s="770"/>
      <c r="S53" s="771"/>
      <c r="T53" s="770"/>
      <c r="U53" s="770"/>
      <c r="V53" s="770"/>
      <c r="W53" s="772"/>
      <c r="X53" s="770"/>
      <c r="Y53" s="770"/>
      <c r="Z53" s="770"/>
      <c r="AA53" s="770"/>
      <c r="AB53" s="769"/>
      <c r="AC53" s="770"/>
      <c r="AD53" s="771"/>
    </row>
    <row r="54" spans="2:30">
      <c r="B54" s="214" t="s">
        <v>621</v>
      </c>
      <c r="C54" s="163"/>
      <c r="D54" s="163"/>
      <c r="E54" s="163"/>
      <c r="F54" s="163"/>
      <c r="G54" s="163"/>
      <c r="H54" s="163"/>
      <c r="I54" s="163"/>
      <c r="J54" s="163"/>
      <c r="K54" s="163"/>
      <c r="L54" s="163"/>
      <c r="M54" s="218"/>
      <c r="N54" s="755"/>
      <c r="O54" s="756"/>
      <c r="Q54" s="769"/>
      <c r="R54" s="770"/>
      <c r="S54" s="771"/>
      <c r="T54" s="770"/>
      <c r="U54" s="770"/>
      <c r="V54" s="770"/>
      <c r="W54" s="770"/>
      <c r="X54" s="770"/>
      <c r="Y54" s="770"/>
      <c r="Z54" s="770"/>
      <c r="AA54" s="770"/>
      <c r="AB54" s="769"/>
      <c r="AC54" s="770"/>
      <c r="AD54" s="771"/>
    </row>
    <row r="55" spans="2:30">
      <c r="B55" s="214"/>
      <c r="C55" s="163"/>
      <c r="D55" s="163"/>
      <c r="E55" s="163"/>
      <c r="F55" s="163"/>
      <c r="G55" s="163"/>
      <c r="H55" s="163"/>
      <c r="I55" s="163"/>
      <c r="J55" s="163"/>
      <c r="K55" s="163"/>
      <c r="L55" s="163"/>
      <c r="M55" s="218"/>
      <c r="N55" s="755"/>
      <c r="O55" s="756"/>
      <c r="Q55" s="769"/>
      <c r="R55" s="770"/>
      <c r="S55" s="771"/>
      <c r="T55" s="770"/>
      <c r="U55" s="770"/>
      <c r="V55" s="770"/>
      <c r="W55" s="770"/>
      <c r="X55" s="770"/>
      <c r="Y55" s="770"/>
      <c r="Z55" s="770"/>
      <c r="AA55" s="770"/>
      <c r="AB55" s="769"/>
      <c r="AC55" s="770"/>
      <c r="AD55" s="771"/>
    </row>
    <row r="56" ht="15.75" spans="2:30">
      <c r="B56" s="65" t="s">
        <v>622</v>
      </c>
      <c r="C56" s="66"/>
      <c r="D56" s="66"/>
      <c r="E56" s="66"/>
      <c r="F56" s="66"/>
      <c r="G56" s="66"/>
      <c r="H56" s="66"/>
      <c r="I56" s="66"/>
      <c r="J56" s="66"/>
      <c r="K56" s="66"/>
      <c r="L56" s="66"/>
      <c r="M56" s="67"/>
      <c r="N56" s="757"/>
      <c r="O56" s="758"/>
      <c r="Q56" s="769"/>
      <c r="R56" s="770"/>
      <c r="S56" s="771"/>
      <c r="T56" s="770"/>
      <c r="U56" s="770"/>
      <c r="V56" s="770"/>
      <c r="W56" s="770"/>
      <c r="X56" s="770"/>
      <c r="Y56" s="770"/>
      <c r="Z56" s="770"/>
      <c r="AA56" s="770"/>
      <c r="AB56" s="769"/>
      <c r="AC56" s="770"/>
      <c r="AD56" s="771"/>
    </row>
    <row r="57" spans="2:30">
      <c r="B57" s="201"/>
      <c r="C57" s="174"/>
      <c r="D57" s="174"/>
      <c r="E57" s="174"/>
      <c r="F57" s="174"/>
      <c r="G57" s="174"/>
      <c r="H57" s="174"/>
      <c r="I57" s="174"/>
      <c r="J57" s="174"/>
      <c r="K57" s="174"/>
      <c r="L57" s="174"/>
      <c r="M57" s="205"/>
      <c r="Q57" s="769"/>
      <c r="R57" s="770"/>
      <c r="S57" s="771"/>
      <c r="T57" s="770"/>
      <c r="U57" s="770"/>
      <c r="V57" s="770"/>
      <c r="W57" s="770"/>
      <c r="X57" s="770"/>
      <c r="Y57" s="770"/>
      <c r="Z57" s="770"/>
      <c r="AA57" s="770"/>
      <c r="AB57" s="769"/>
      <c r="AC57" s="770"/>
      <c r="AD57" s="771"/>
    </row>
    <row r="58" spans="2:30">
      <c r="B58" s="201" t="s">
        <v>623</v>
      </c>
      <c r="C58" s="174"/>
      <c r="D58" s="174"/>
      <c r="E58" s="174"/>
      <c r="F58" s="174"/>
      <c r="G58" s="174"/>
      <c r="H58" s="174"/>
      <c r="I58" s="174"/>
      <c r="J58" s="174"/>
      <c r="K58" s="174"/>
      <c r="L58" s="174"/>
      <c r="M58" s="205"/>
      <c r="Q58" s="769"/>
      <c r="R58" s="770"/>
      <c r="S58" s="771"/>
      <c r="T58" s="770"/>
      <c r="U58" s="770"/>
      <c r="V58" s="770"/>
      <c r="W58" s="770"/>
      <c r="X58" s="770"/>
      <c r="Y58" s="770"/>
      <c r="Z58" s="770"/>
      <c r="AA58" s="770"/>
      <c r="AB58" s="769"/>
      <c r="AC58" s="770"/>
      <c r="AD58" s="771"/>
    </row>
    <row r="59" ht="15.75" spans="2:30">
      <c r="B59" s="201"/>
      <c r="C59" s="174"/>
      <c r="D59" s="174"/>
      <c r="E59" s="174"/>
      <c r="F59" s="174"/>
      <c r="G59" s="174"/>
      <c r="H59" s="174"/>
      <c r="I59" s="174"/>
      <c r="J59" s="174"/>
      <c r="K59" s="174"/>
      <c r="L59" s="174"/>
      <c r="M59" s="205"/>
      <c r="Q59" s="769"/>
      <c r="R59" s="770"/>
      <c r="S59" s="771"/>
      <c r="T59" s="770"/>
      <c r="U59" s="770"/>
      <c r="V59" s="770"/>
      <c r="W59" s="770"/>
      <c r="X59" s="770"/>
      <c r="Y59" s="770"/>
      <c r="Z59" s="770"/>
      <c r="AA59" s="770"/>
      <c r="AB59" s="769"/>
      <c r="AC59" s="770"/>
      <c r="AD59" s="771"/>
    </row>
    <row r="60" spans="2:30">
      <c r="B60" s="742" t="s">
        <v>624</v>
      </c>
      <c r="C60" s="743"/>
      <c r="D60" s="743"/>
      <c r="E60" s="743"/>
      <c r="F60" s="743"/>
      <c r="G60" s="743"/>
      <c r="H60" s="743"/>
      <c r="I60" s="743"/>
      <c r="J60" s="743"/>
      <c r="K60" s="743"/>
      <c r="L60" s="743"/>
      <c r="M60" s="759"/>
      <c r="Q60" s="769"/>
      <c r="R60" s="770"/>
      <c r="S60" s="771"/>
      <c r="T60" s="770"/>
      <c r="U60" s="770"/>
      <c r="V60" s="770"/>
      <c r="W60" s="770"/>
      <c r="X60" s="770"/>
      <c r="Y60" s="770"/>
      <c r="Z60" s="770"/>
      <c r="AA60" s="770"/>
      <c r="AB60" s="769"/>
      <c r="AC60" s="770"/>
      <c r="AD60" s="771"/>
    </row>
    <row r="61" spans="2:30">
      <c r="B61" s="744"/>
      <c r="C61" s="745"/>
      <c r="D61" s="745"/>
      <c r="E61" s="745"/>
      <c r="F61" s="745"/>
      <c r="G61" s="745"/>
      <c r="H61" s="745"/>
      <c r="I61" s="745"/>
      <c r="J61" s="745"/>
      <c r="K61" s="745"/>
      <c r="L61" s="745"/>
      <c r="M61" s="760"/>
      <c r="Q61" s="769"/>
      <c r="R61" s="770"/>
      <c r="S61" s="771"/>
      <c r="T61" s="770"/>
      <c r="U61" s="770"/>
      <c r="V61" s="770"/>
      <c r="W61" s="770"/>
      <c r="X61" s="770"/>
      <c r="Y61" s="770"/>
      <c r="Z61" s="770"/>
      <c r="AA61" s="770"/>
      <c r="AB61" s="769"/>
      <c r="AC61" s="770"/>
      <c r="AD61" s="771"/>
    </row>
    <row r="62" spans="2:30">
      <c r="B62" s="744" t="s">
        <v>625</v>
      </c>
      <c r="C62" s="745"/>
      <c r="D62" s="745"/>
      <c r="E62" s="745"/>
      <c r="F62" s="745"/>
      <c r="G62" s="745"/>
      <c r="H62" s="745"/>
      <c r="I62" s="745"/>
      <c r="J62" s="745"/>
      <c r="K62" s="745"/>
      <c r="L62" s="745"/>
      <c r="M62" s="760"/>
      <c r="Q62" s="769"/>
      <c r="R62" s="770"/>
      <c r="S62" s="771"/>
      <c r="T62" s="770"/>
      <c r="U62" s="770"/>
      <c r="V62" s="770"/>
      <c r="W62" s="770"/>
      <c r="X62" s="770"/>
      <c r="Y62" s="770"/>
      <c r="Z62" s="770"/>
      <c r="AA62" s="770"/>
      <c r="AB62" s="769"/>
      <c r="AC62" s="770"/>
      <c r="AD62" s="771"/>
    </row>
    <row r="63" spans="2:30">
      <c r="B63" s="744"/>
      <c r="C63" s="745"/>
      <c r="D63" s="745"/>
      <c r="E63" s="745"/>
      <c r="F63" s="745"/>
      <c r="G63" s="745"/>
      <c r="H63" s="745"/>
      <c r="I63" s="745"/>
      <c r="J63" s="745"/>
      <c r="K63" s="745"/>
      <c r="L63" s="745"/>
      <c r="M63" s="760"/>
      <c r="Q63" s="769"/>
      <c r="R63" s="770"/>
      <c r="S63" s="771"/>
      <c r="T63" s="770"/>
      <c r="U63" s="770"/>
      <c r="V63" s="770"/>
      <c r="W63" s="770"/>
      <c r="X63" s="770"/>
      <c r="Y63" s="770"/>
      <c r="Z63" s="770"/>
      <c r="AA63" s="770"/>
      <c r="AB63" s="769"/>
      <c r="AC63" s="770"/>
      <c r="AD63" s="771"/>
    </row>
    <row r="64" ht="15.75" spans="2:30">
      <c r="B64" s="746" t="s">
        <v>626</v>
      </c>
      <c r="C64" s="747"/>
      <c r="D64" s="747"/>
      <c r="E64" s="747"/>
      <c r="F64" s="747"/>
      <c r="G64" s="747"/>
      <c r="H64" s="747"/>
      <c r="I64" s="747"/>
      <c r="J64" s="747"/>
      <c r="K64" s="747"/>
      <c r="L64" s="747"/>
      <c r="M64" s="761"/>
      <c r="Q64" s="769"/>
      <c r="R64" s="770"/>
      <c r="S64" s="771"/>
      <c r="T64" s="770"/>
      <c r="U64" s="770"/>
      <c r="V64" s="770"/>
      <c r="W64" s="770"/>
      <c r="X64" s="770"/>
      <c r="Y64" s="770"/>
      <c r="Z64" s="770"/>
      <c r="AA64" s="770"/>
      <c r="AB64" s="769"/>
      <c r="AC64" s="770"/>
      <c r="AD64" s="771"/>
    </row>
    <row r="65" spans="17:30">
      <c r="Q65" s="769"/>
      <c r="R65" s="770"/>
      <c r="S65" s="771"/>
      <c r="T65" s="770"/>
      <c r="U65" s="770"/>
      <c r="V65" s="770"/>
      <c r="W65" s="770"/>
      <c r="X65" s="770"/>
      <c r="Y65" s="770"/>
      <c r="Z65" s="770"/>
      <c r="AA65" s="770"/>
      <c r="AB65" s="769"/>
      <c r="AC65" s="770"/>
      <c r="AD65" s="771"/>
    </row>
    <row r="66" spans="17:30">
      <c r="Q66" s="769"/>
      <c r="R66" s="770"/>
      <c r="S66" s="771"/>
      <c r="T66" s="770"/>
      <c r="U66" s="770"/>
      <c r="V66" s="770"/>
      <c r="W66" s="770"/>
      <c r="X66" s="770"/>
      <c r="Y66" s="770"/>
      <c r="Z66" s="770"/>
      <c r="AA66" s="770"/>
      <c r="AB66" s="769"/>
      <c r="AC66" s="770"/>
      <c r="AD66" s="771"/>
    </row>
    <row r="67" spans="17:30">
      <c r="Q67" s="769"/>
      <c r="R67" s="770"/>
      <c r="S67" s="771"/>
      <c r="T67" s="770"/>
      <c r="U67" s="770"/>
      <c r="V67" s="770"/>
      <c r="W67" s="770"/>
      <c r="X67" s="770"/>
      <c r="Y67" s="770"/>
      <c r="Z67" s="770"/>
      <c r="AA67" s="770"/>
      <c r="AB67" s="769"/>
      <c r="AC67" s="770"/>
      <c r="AD67" s="771"/>
    </row>
    <row r="68" spans="17:30">
      <c r="Q68" s="765"/>
      <c r="R68" s="766"/>
      <c r="S68" s="767"/>
      <c r="T68" s="766"/>
      <c r="U68" s="766"/>
      <c r="V68" s="766"/>
      <c r="W68" s="766"/>
      <c r="X68" s="766"/>
      <c r="Y68" s="766"/>
      <c r="Z68" s="766"/>
      <c r="AA68" s="766"/>
      <c r="AB68" s="765"/>
      <c r="AC68" s="766"/>
      <c r="AD68" s="767"/>
    </row>
  </sheetData>
  <mergeCells count="2">
    <mergeCell ref="B3:F3"/>
    <mergeCell ref="N52:O56"/>
  </mergeCells>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tint="-0.249977111117893"/>
  </sheetPr>
  <dimension ref="A1:Y118"/>
  <sheetViews>
    <sheetView zoomScale="70" zoomScaleNormal="70" topLeftCell="A57" workbookViewId="0">
      <selection activeCell="F76" sqref="F76"/>
    </sheetView>
  </sheetViews>
  <sheetFormatPr defaultColWidth="9" defaultRowHeight="15"/>
  <cols>
    <col min="1" max="1" width="24.1047619047619" customWidth="1"/>
    <col min="5" max="5" width="18.6666666666667" customWidth="1"/>
    <col min="6" max="6" width="15.3333333333333" customWidth="1"/>
    <col min="7" max="7" width="23.3333333333333" customWidth="1"/>
    <col min="8" max="8" width="12.8571428571429"/>
    <col min="9" max="9" width="18.3333333333333" customWidth="1"/>
    <col min="12" max="12" width="15.7809523809524" customWidth="1"/>
    <col min="13" max="13" width="13.6666666666667" customWidth="1"/>
    <col min="14" max="14" width="10.4380952380952" customWidth="1"/>
    <col min="16" max="16" width="14.6666666666667" customWidth="1"/>
    <col min="17" max="18" width="17.4380952380952" customWidth="1"/>
  </cols>
  <sheetData>
    <row r="1" spans="4:4">
      <c r="D1" t="s">
        <v>627</v>
      </c>
    </row>
    <row r="2" ht="15.75"/>
    <row r="3" ht="15.75" spans="4:9">
      <c r="D3" s="663" t="s">
        <v>628</v>
      </c>
      <c r="E3" s="664"/>
      <c r="F3" s="664"/>
      <c r="G3" s="664"/>
      <c r="H3" s="664"/>
      <c r="I3" s="682"/>
    </row>
    <row r="4" spans="4:9">
      <c r="D4" s="665" t="s">
        <v>629</v>
      </c>
      <c r="E4" s="665"/>
      <c r="F4" s="665"/>
      <c r="G4" s="665"/>
      <c r="H4" s="665"/>
      <c r="I4" s="665"/>
    </row>
    <row r="5" ht="15.75" spans="1:17">
      <c r="A5" s="666" t="s">
        <v>630</v>
      </c>
      <c r="B5" s="666"/>
      <c r="C5" s="666"/>
      <c r="D5" s="667"/>
      <c r="E5" s="667"/>
      <c r="F5" s="667"/>
      <c r="G5" s="667"/>
      <c r="H5" s="667"/>
      <c r="I5" s="667"/>
      <c r="K5" t="s">
        <v>631</v>
      </c>
      <c r="L5">
        <v>82</v>
      </c>
      <c r="P5" t="s">
        <v>632</v>
      </c>
      <c r="Q5">
        <v>88</v>
      </c>
    </row>
    <row r="6" ht="15.75" spans="2:16">
      <c r="B6" s="668" t="s">
        <v>553</v>
      </c>
      <c r="C6" s="668"/>
      <c r="E6" t="s">
        <v>633</v>
      </c>
      <c r="K6" s="683">
        <v>85</v>
      </c>
      <c r="P6" s="683">
        <v>90</v>
      </c>
    </row>
    <row r="7" spans="2:17">
      <c r="B7" s="668"/>
      <c r="C7" s="668"/>
      <c r="E7" t="s">
        <v>634</v>
      </c>
      <c r="L7">
        <v>88</v>
      </c>
      <c r="Q7">
        <v>92</v>
      </c>
    </row>
    <row r="8" spans="2:7">
      <c r="B8" s="668"/>
      <c r="C8" s="668"/>
      <c r="G8" t="s">
        <v>635</v>
      </c>
    </row>
    <row r="9" ht="18.75" spans="2:9">
      <c r="B9" s="668"/>
      <c r="C9" s="668"/>
      <c r="I9" s="684" t="s">
        <v>636</v>
      </c>
    </row>
    <row r="10" ht="15.75" spans="2:7">
      <c r="B10" s="668" t="s">
        <v>554</v>
      </c>
      <c r="C10" s="668"/>
      <c r="E10" s="492" t="s">
        <v>637</v>
      </c>
      <c r="F10" s="492"/>
      <c r="G10" s="492"/>
    </row>
    <row r="11" ht="15.75" spans="2:20">
      <c r="B11" s="668"/>
      <c r="C11" s="668"/>
      <c r="Q11" s="5" t="s">
        <v>638</v>
      </c>
      <c r="R11" s="6"/>
      <c r="S11" s="6"/>
      <c r="T11" s="7"/>
    </row>
    <row r="12" ht="15.75" spans="2:7">
      <c r="B12" s="668" t="s">
        <v>555</v>
      </c>
      <c r="C12" s="668"/>
      <c r="E12" s="492" t="s">
        <v>639</v>
      </c>
      <c r="F12" s="492"/>
      <c r="G12" s="492"/>
    </row>
    <row r="13" ht="15.75" spans="2:20">
      <c r="B13" s="668"/>
      <c r="C13" s="668"/>
      <c r="Q13" s="5" t="s">
        <v>640</v>
      </c>
      <c r="R13" s="6"/>
      <c r="S13" s="6"/>
      <c r="T13" s="7"/>
    </row>
    <row r="14" ht="19.5" spans="1:3">
      <c r="A14" s="669"/>
      <c r="B14" s="670" t="s">
        <v>641</v>
      </c>
      <c r="C14" s="668"/>
    </row>
    <row r="15" ht="15.75" spans="2:20">
      <c r="B15" s="668" t="s">
        <v>642</v>
      </c>
      <c r="C15" s="668"/>
      <c r="Q15" s="5" t="s">
        <v>643</v>
      </c>
      <c r="R15" s="6"/>
      <c r="S15" s="6"/>
      <c r="T15" s="7"/>
    </row>
    <row r="16" spans="2:3">
      <c r="B16" s="668"/>
      <c r="C16" s="668"/>
    </row>
    <row r="17" ht="15.75" spans="2:3">
      <c r="B17" s="668" t="s">
        <v>558</v>
      </c>
      <c r="C17" s="668"/>
    </row>
    <row r="18" ht="15.75" spans="2:20">
      <c r="B18" s="668"/>
      <c r="C18" s="668"/>
      <c r="Q18" s="215" t="s">
        <v>644</v>
      </c>
      <c r="R18" s="216"/>
      <c r="S18" s="216"/>
      <c r="T18" s="217"/>
    </row>
    <row r="19" spans="2:11">
      <c r="B19" s="668" t="s">
        <v>645</v>
      </c>
      <c r="C19" s="668"/>
      <c r="J19">
        <v>7</v>
      </c>
      <c r="K19" t="s">
        <v>646</v>
      </c>
    </row>
    <row r="20" spans="2:18">
      <c r="B20" s="668" t="s">
        <v>647</v>
      </c>
      <c r="C20" s="668"/>
      <c r="G20">
        <v>2</v>
      </c>
      <c r="I20" t="s">
        <v>648</v>
      </c>
      <c r="R20" t="s">
        <v>649</v>
      </c>
    </row>
    <row r="21" spans="2:18">
      <c r="B21" s="668" t="s">
        <v>560</v>
      </c>
      <c r="C21" s="668"/>
      <c r="J21">
        <v>11</v>
      </c>
      <c r="K21" t="s">
        <v>650</v>
      </c>
      <c r="R21" t="s">
        <v>651</v>
      </c>
    </row>
    <row r="23" spans="6:19">
      <c r="F23">
        <f>_xlfn.STDEV.P(F26:F36)</f>
        <v>2.89199522192488</v>
      </c>
      <c r="G23" s="237">
        <f>_xlfn.STDEV.P(G26:G36)</f>
        <v>0</v>
      </c>
      <c r="H23">
        <f>_xlfn.STDEV.P(H26:H36)</f>
        <v>4.67099366496914</v>
      </c>
      <c r="S23" t="s">
        <v>652</v>
      </c>
    </row>
    <row r="24" ht="15.75" spans="19:19">
      <c r="S24" t="s">
        <v>653</v>
      </c>
    </row>
    <row r="25" spans="2:8">
      <c r="B25" s="24" t="s">
        <v>654</v>
      </c>
      <c r="C25" s="25"/>
      <c r="D25" s="30"/>
      <c r="F25" s="671" t="s">
        <v>655</v>
      </c>
      <c r="G25" s="671" t="s">
        <v>656</v>
      </c>
      <c r="H25" s="671" t="s">
        <v>171</v>
      </c>
    </row>
    <row r="26" ht="24" spans="2:8">
      <c r="B26" s="26" t="s">
        <v>657</v>
      </c>
      <c r="C26" s="27"/>
      <c r="D26" s="40"/>
      <c r="E26" s="672" t="s">
        <v>658</v>
      </c>
      <c r="F26" s="673">
        <v>7</v>
      </c>
      <c r="G26" s="673">
        <v>9</v>
      </c>
      <c r="H26" s="673">
        <v>1</v>
      </c>
    </row>
    <row r="27" ht="23.25" spans="5:8">
      <c r="E27" s="672" t="s">
        <v>659</v>
      </c>
      <c r="F27" s="673">
        <v>6</v>
      </c>
      <c r="G27" s="673">
        <v>9</v>
      </c>
      <c r="H27" s="673">
        <v>3</v>
      </c>
    </row>
    <row r="28" ht="23.25" spans="5:8">
      <c r="E28" s="672" t="s">
        <v>660</v>
      </c>
      <c r="F28" s="673">
        <v>3</v>
      </c>
      <c r="G28" s="673">
        <v>9</v>
      </c>
      <c r="H28" s="673">
        <v>5</v>
      </c>
    </row>
    <row r="29" ht="23.25" spans="5:8">
      <c r="E29" s="672"/>
      <c r="F29" s="673">
        <v>8</v>
      </c>
      <c r="G29" s="673">
        <v>9</v>
      </c>
      <c r="H29" s="673">
        <v>7</v>
      </c>
    </row>
    <row r="30" ht="23.25" spans="5:11">
      <c r="E30" s="672"/>
      <c r="F30" s="673">
        <v>12</v>
      </c>
      <c r="G30" s="673">
        <v>9</v>
      </c>
      <c r="H30" s="673">
        <v>9</v>
      </c>
      <c r="K30" t="s">
        <v>661</v>
      </c>
    </row>
    <row r="31" ht="23.25" spans="5:8">
      <c r="E31" s="672"/>
      <c r="F31" s="673">
        <v>9</v>
      </c>
      <c r="G31" s="673">
        <v>9</v>
      </c>
      <c r="H31" s="673">
        <v>9</v>
      </c>
    </row>
    <row r="32" ht="23.25" spans="5:15">
      <c r="E32" s="672"/>
      <c r="F32" s="673">
        <v>9</v>
      </c>
      <c r="G32" s="673">
        <v>9</v>
      </c>
      <c r="H32" s="673">
        <v>9</v>
      </c>
      <c r="O32" t="s">
        <v>662</v>
      </c>
    </row>
    <row r="33" ht="23.25" spans="5:8">
      <c r="E33" s="672"/>
      <c r="F33" s="673">
        <v>13</v>
      </c>
      <c r="G33" s="673">
        <v>9</v>
      </c>
      <c r="H33" s="673">
        <v>11</v>
      </c>
    </row>
    <row r="34" ht="23.25" spans="5:17">
      <c r="E34" s="672"/>
      <c r="F34" s="673">
        <v>13</v>
      </c>
      <c r="G34" s="673">
        <v>9</v>
      </c>
      <c r="H34" s="673">
        <v>13</v>
      </c>
      <c r="K34" t="s">
        <v>663</v>
      </c>
      <c r="Q34" t="s">
        <v>664</v>
      </c>
    </row>
    <row r="35" ht="23.25" spans="5:8">
      <c r="E35" s="672"/>
      <c r="F35" s="673">
        <v>9</v>
      </c>
      <c r="G35" s="673">
        <v>9</v>
      </c>
      <c r="H35" s="673">
        <v>15</v>
      </c>
    </row>
    <row r="36" ht="23.25" spans="5:8">
      <c r="E36" s="672"/>
      <c r="F36" s="673">
        <v>10</v>
      </c>
      <c r="G36" s="673">
        <v>9</v>
      </c>
      <c r="H36" s="673">
        <v>17</v>
      </c>
    </row>
    <row r="37" spans="5:8">
      <c r="E37" t="s">
        <v>553</v>
      </c>
      <c r="F37" s="674">
        <f>AVERAGE(F26:F36)</f>
        <v>9</v>
      </c>
      <c r="G37" s="674">
        <f t="shared" ref="G37:H37" si="0">AVERAGE(G26:G36)</f>
        <v>9</v>
      </c>
      <c r="H37" s="674">
        <f t="shared" si="0"/>
        <v>9</v>
      </c>
    </row>
    <row r="38" spans="5:8">
      <c r="E38" t="s">
        <v>665</v>
      </c>
      <c r="F38" s="674">
        <f>MEDIAN(F26:F36)</f>
        <v>9</v>
      </c>
      <c r="G38" s="674">
        <f t="shared" ref="G38:H38" si="1">MEDIAN(G26:G36)</f>
        <v>9</v>
      </c>
      <c r="H38" s="674">
        <f t="shared" si="1"/>
        <v>9</v>
      </c>
    </row>
    <row r="39" spans="5:8">
      <c r="E39" t="s">
        <v>555</v>
      </c>
      <c r="F39" s="512">
        <f>MODE(F26:F36)</f>
        <v>9</v>
      </c>
      <c r="G39" s="512">
        <f t="shared" ref="G39:H39" si="2">MODE(G26:G36)</f>
        <v>9</v>
      </c>
      <c r="H39" s="512">
        <f t="shared" si="2"/>
        <v>9</v>
      </c>
    </row>
    <row r="41" spans="3:5">
      <c r="C41" t="s">
        <v>666</v>
      </c>
      <c r="D41" t="s">
        <v>667</v>
      </c>
      <c r="E41" s="629">
        <v>0.7</v>
      </c>
    </row>
    <row r="42" spans="3:5">
      <c r="C42" t="s">
        <v>668</v>
      </c>
      <c r="D42" t="s">
        <v>669</v>
      </c>
      <c r="E42" s="629">
        <v>0.55</v>
      </c>
    </row>
    <row r="43" spans="3:5">
      <c r="C43" t="s">
        <v>670</v>
      </c>
      <c r="D43" t="s">
        <v>671</v>
      </c>
      <c r="E43" s="629">
        <v>0.8</v>
      </c>
    </row>
    <row r="45" spans="3:5">
      <c r="C45" t="s">
        <v>672</v>
      </c>
      <c r="D45" t="s">
        <v>673</v>
      </c>
      <c r="E45" s="629">
        <v>1</v>
      </c>
    </row>
    <row r="47" s="17" customFormat="1" ht="15.75"/>
    <row r="48" ht="15.75" spans="3:8">
      <c r="C48" s="675" t="s">
        <v>674</v>
      </c>
      <c r="D48" s="676"/>
      <c r="E48" s="676"/>
      <c r="F48" s="677"/>
      <c r="H48" t="s">
        <v>675</v>
      </c>
    </row>
    <row r="50" spans="8:8">
      <c r="H50" t="s">
        <v>676</v>
      </c>
    </row>
    <row r="51" spans="3:5">
      <c r="C51" s="678" t="s">
        <v>677</v>
      </c>
      <c r="D51" s="678"/>
      <c r="E51" s="678"/>
    </row>
    <row r="54" spans="3:8">
      <c r="C54" s="679"/>
      <c r="D54" s="679"/>
      <c r="E54" s="679" t="s">
        <v>129</v>
      </c>
      <c r="F54" s="679"/>
      <c r="G54" s="679"/>
      <c r="H54" s="492" t="s">
        <v>678</v>
      </c>
    </row>
    <row r="55" spans="3:9">
      <c r="C55" s="679"/>
      <c r="D55" s="679" t="s">
        <v>679</v>
      </c>
      <c r="E55" s="679"/>
      <c r="F55" s="679"/>
      <c r="G55" s="679"/>
      <c r="H55" s="680" t="s">
        <v>680</v>
      </c>
      <c r="I55" s="492"/>
    </row>
    <row r="56" spans="3:9">
      <c r="C56" s="679"/>
      <c r="D56" s="679" t="s">
        <v>681</v>
      </c>
      <c r="E56" s="679"/>
      <c r="F56" s="679" t="s">
        <v>682</v>
      </c>
      <c r="G56" s="679"/>
      <c r="H56" s="680" t="s">
        <v>683</v>
      </c>
      <c r="I56" s="492"/>
    </row>
    <row r="57" spans="3:9">
      <c r="C57" s="679"/>
      <c r="D57" s="679" t="s">
        <v>684</v>
      </c>
      <c r="E57" s="679"/>
      <c r="F57" s="679"/>
      <c r="G57" s="679"/>
      <c r="H57" s="680"/>
      <c r="I57" s="492"/>
    </row>
    <row r="59" spans="1:2">
      <c r="A59" t="s">
        <v>685</v>
      </c>
      <c r="B59" s="629">
        <v>0.68</v>
      </c>
    </row>
    <row r="61" s="17" customFormat="1" ht="3.6" customHeight="1"/>
    <row r="62" ht="15.75" spans="1:10">
      <c r="A62" s="672" t="s">
        <v>685</v>
      </c>
      <c r="B62" s="681">
        <v>0.68</v>
      </c>
      <c r="C62" s="308" t="s">
        <v>553</v>
      </c>
      <c r="D62" s="227"/>
      <c r="E62" s="227" t="s">
        <v>686</v>
      </c>
      <c r="F62" s="227" t="s">
        <v>687</v>
      </c>
      <c r="G62" s="227"/>
      <c r="H62" s="227"/>
      <c r="I62" s="177"/>
      <c r="J62" s="178"/>
    </row>
    <row r="63" ht="15.75" spans="1:10">
      <c r="A63" s="672" t="s">
        <v>688</v>
      </c>
      <c r="B63" s="299">
        <v>95.45</v>
      </c>
      <c r="C63" s="228" t="s">
        <v>554</v>
      </c>
      <c r="D63" s="178"/>
      <c r="E63" s="87" t="s">
        <v>689</v>
      </c>
      <c r="F63" s="88"/>
      <c r="G63" s="89"/>
      <c r="H63" s="178"/>
      <c r="I63" s="180"/>
      <c r="J63" s="178"/>
    </row>
    <row r="64" spans="1:13">
      <c r="A64" s="672" t="s">
        <v>690</v>
      </c>
      <c r="B64" s="299">
        <v>99.7</v>
      </c>
      <c r="C64" s="228" t="s">
        <v>555</v>
      </c>
      <c r="D64" s="178"/>
      <c r="E64" s="178"/>
      <c r="F64" s="178"/>
      <c r="G64" s="178"/>
      <c r="H64" s="178"/>
      <c r="I64" s="180"/>
      <c r="J64" s="178"/>
      <c r="M64" s="685"/>
    </row>
    <row r="65" ht="15.75" spans="3:13">
      <c r="C65" s="228"/>
      <c r="D65" s="178"/>
      <c r="E65" s="178"/>
      <c r="F65" s="178"/>
      <c r="G65" s="178"/>
      <c r="H65" s="178"/>
      <c r="I65" s="180"/>
      <c r="J65" s="178"/>
      <c r="M65" s="685"/>
    </row>
    <row r="66" ht="15.75" spans="3:13">
      <c r="C66" s="226" t="s">
        <v>559</v>
      </c>
      <c r="D66" s="227"/>
      <c r="E66" s="227" t="s">
        <v>691</v>
      </c>
      <c r="F66" s="177"/>
      <c r="G66" s="178"/>
      <c r="H66" s="178"/>
      <c r="I66" s="180"/>
      <c r="J66" s="178"/>
      <c r="M66" s="685"/>
    </row>
    <row r="67" spans="1:14">
      <c r="A67" t="s">
        <v>692</v>
      </c>
      <c r="C67" s="228" t="s">
        <v>693</v>
      </c>
      <c r="D67" s="178"/>
      <c r="E67" s="178" t="s">
        <v>694</v>
      </c>
      <c r="F67" s="180"/>
      <c r="G67" s="178" t="s">
        <v>695</v>
      </c>
      <c r="H67" s="178"/>
      <c r="I67" s="180"/>
      <c r="J67" s="178"/>
      <c r="K67" s="702" t="s">
        <v>696</v>
      </c>
      <c r="L67" s="703">
        <v>200000000</v>
      </c>
      <c r="M67" s="544"/>
      <c r="N67" s="544"/>
    </row>
    <row r="68" spans="1:16">
      <c r="A68" t="s">
        <v>697</v>
      </c>
      <c r="C68" s="228" t="s">
        <v>698</v>
      </c>
      <c r="D68" s="178"/>
      <c r="E68" s="178" t="s">
        <v>699</v>
      </c>
      <c r="F68" s="180"/>
      <c r="G68" s="178"/>
      <c r="H68" s="178"/>
      <c r="I68" s="180"/>
      <c r="J68" s="178"/>
      <c r="K68" s="704"/>
      <c r="L68" s="705">
        <v>18</v>
      </c>
      <c r="M68" s="544"/>
      <c r="N68" s="544"/>
      <c r="P68" t="s">
        <v>700</v>
      </c>
    </row>
    <row r="69" ht="15.75" spans="3:16">
      <c r="C69" s="686"/>
      <c r="D69" s="687"/>
      <c r="E69" s="687"/>
      <c r="F69" s="688"/>
      <c r="G69" s="178"/>
      <c r="H69" s="178"/>
      <c r="I69" s="180"/>
      <c r="J69" s="178"/>
      <c r="K69" s="706"/>
      <c r="L69" s="707">
        <v>15</v>
      </c>
      <c r="M69" s="544"/>
      <c r="N69" s="544"/>
      <c r="P69" s="139">
        <f>_xlfn.QUARTILE.EXC($L$67:$L$78,3)</f>
        <v>14.75</v>
      </c>
    </row>
    <row r="70" spans="3:18">
      <c r="C70" s="686" t="s">
        <v>641</v>
      </c>
      <c r="D70" s="687"/>
      <c r="E70" s="687"/>
      <c r="F70" s="688"/>
      <c r="G70" s="178"/>
      <c r="H70" s="178" t="s">
        <v>701</v>
      </c>
      <c r="I70" s="180"/>
      <c r="J70" s="178"/>
      <c r="K70" s="708" t="s">
        <v>702</v>
      </c>
      <c r="L70" s="709">
        <v>14</v>
      </c>
      <c r="M70" s="544"/>
      <c r="N70" s="710"/>
      <c r="O70" t="s">
        <v>554</v>
      </c>
      <c r="P70" t="s">
        <v>703</v>
      </c>
      <c r="Q70" t="s">
        <v>704</v>
      </c>
      <c r="R70" t="s">
        <v>705</v>
      </c>
    </row>
    <row r="71" ht="19.5" spans="3:18">
      <c r="C71" s="689" t="s">
        <v>706</v>
      </c>
      <c r="D71" s="690"/>
      <c r="E71" s="690"/>
      <c r="F71" s="691"/>
      <c r="G71" s="178" t="s">
        <v>707</v>
      </c>
      <c r="H71" s="178"/>
      <c r="I71" s="180"/>
      <c r="J71" s="178"/>
      <c r="K71" s="704"/>
      <c r="L71" s="711">
        <v>13</v>
      </c>
      <c r="M71" s="544"/>
      <c r="N71" s="712"/>
      <c r="O71" s="713">
        <f>MEDIAN(L67:L78)</f>
        <v>10.75</v>
      </c>
      <c r="P71" s="714">
        <f>_xlfn.QUARTILE.EXC($L$67:$L$78,2)</f>
        <v>10.75</v>
      </c>
      <c r="Q71" s="733">
        <f>_xlfn.PERCENTILE.EXC($L$67:$L$78,0.5)</f>
        <v>10.75</v>
      </c>
      <c r="R71">
        <v>10.75</v>
      </c>
    </row>
    <row r="72" ht="15.75" spans="3:14">
      <c r="C72" s="228"/>
      <c r="D72" s="178"/>
      <c r="E72" s="178"/>
      <c r="F72" s="178"/>
      <c r="G72" s="178"/>
      <c r="H72" s="178" t="s">
        <v>708</v>
      </c>
      <c r="I72" s="180"/>
      <c r="J72" s="178"/>
      <c r="K72" s="706"/>
      <c r="L72" s="715">
        <v>11</v>
      </c>
      <c r="M72" s="544"/>
      <c r="N72" s="716"/>
    </row>
    <row r="73" spans="3:14">
      <c r="C73" s="228" t="s">
        <v>709</v>
      </c>
      <c r="D73" s="178"/>
      <c r="E73" s="178"/>
      <c r="F73" s="178" t="s">
        <v>710</v>
      </c>
      <c r="G73" s="178"/>
      <c r="H73" s="178"/>
      <c r="I73" s="180" t="s">
        <v>521</v>
      </c>
      <c r="J73" s="178"/>
      <c r="K73" s="708" t="s">
        <v>711</v>
      </c>
      <c r="L73" s="717">
        <v>10.5</v>
      </c>
      <c r="M73" s="718"/>
      <c r="N73" s="712"/>
    </row>
    <row r="74" spans="3:16">
      <c r="C74" s="228"/>
      <c r="D74" s="178" t="s">
        <v>712</v>
      </c>
      <c r="E74" s="178"/>
      <c r="F74" s="178"/>
      <c r="G74" s="178"/>
      <c r="H74" s="178"/>
      <c r="I74" s="180"/>
      <c r="J74" s="178"/>
      <c r="K74" s="704"/>
      <c r="L74" s="719">
        <v>10.2</v>
      </c>
      <c r="M74" s="718"/>
      <c r="N74" s="712"/>
      <c r="P74" t="s">
        <v>713</v>
      </c>
    </row>
    <row r="75" ht="15.75" spans="3:24">
      <c r="C75" s="228"/>
      <c r="D75" s="178" t="s">
        <v>558</v>
      </c>
      <c r="E75" s="178"/>
      <c r="F75" s="178"/>
      <c r="G75" s="178"/>
      <c r="H75" s="178"/>
      <c r="I75" s="180"/>
      <c r="J75" s="178"/>
      <c r="K75" s="706"/>
      <c r="L75" s="720">
        <v>10</v>
      </c>
      <c r="M75" s="718"/>
      <c r="N75" s="721"/>
      <c r="P75" s="139">
        <f>_xlfn.QUARTILE.EXC($L$67:$L$78,1)</f>
        <v>9.625</v>
      </c>
      <c r="S75" s="100"/>
      <c r="T75" s="100"/>
      <c r="U75" s="100"/>
      <c r="V75" s="100"/>
      <c r="W75" s="100"/>
      <c r="X75" s="100"/>
    </row>
    <row r="76" spans="3:24">
      <c r="C76" s="228"/>
      <c r="D76" s="178"/>
      <c r="E76" s="178"/>
      <c r="F76" s="178"/>
      <c r="G76" s="178" t="s">
        <v>714</v>
      </c>
      <c r="H76" s="178"/>
      <c r="I76" s="180"/>
      <c r="J76" s="178"/>
      <c r="K76" s="708" t="s">
        <v>713</v>
      </c>
      <c r="L76" s="722">
        <v>9.5</v>
      </c>
      <c r="M76" s="718"/>
      <c r="N76" s="718"/>
      <c r="S76" s="100"/>
      <c r="T76" s="100"/>
      <c r="U76" s="100"/>
      <c r="V76" s="100"/>
      <c r="W76" s="100"/>
      <c r="X76" s="100"/>
    </row>
    <row r="77" ht="15.75" spans="3:24">
      <c r="C77" s="229" t="s">
        <v>715</v>
      </c>
      <c r="D77" s="230"/>
      <c r="E77" s="230"/>
      <c r="F77" s="230" t="s">
        <v>716</v>
      </c>
      <c r="G77" s="230"/>
      <c r="H77" s="230"/>
      <c r="I77" s="182"/>
      <c r="J77" s="178"/>
      <c r="K77" s="704"/>
      <c r="L77" s="723">
        <v>9</v>
      </c>
      <c r="M77" s="718"/>
      <c r="N77" s="718"/>
      <c r="S77" s="100"/>
      <c r="T77" s="100"/>
      <c r="U77" s="100"/>
      <c r="V77" s="100"/>
      <c r="W77" s="100"/>
      <c r="X77" s="100"/>
    </row>
    <row r="78" ht="15.75" spans="3:25">
      <c r="C78" s="692" t="s">
        <v>717</v>
      </c>
      <c r="D78" s="693"/>
      <c r="E78" s="693" t="s">
        <v>718</v>
      </c>
      <c r="F78" s="693"/>
      <c r="G78" s="693"/>
      <c r="H78" s="694" t="s">
        <v>74</v>
      </c>
      <c r="I78" s="724"/>
      <c r="K78" s="706"/>
      <c r="L78" s="725">
        <v>8</v>
      </c>
      <c r="M78" s="718"/>
      <c r="N78" s="718"/>
      <c r="R78" s="100"/>
      <c r="S78" s="100"/>
      <c r="T78" s="100"/>
      <c r="U78" s="100"/>
      <c r="V78" s="100"/>
      <c r="W78" s="100"/>
      <c r="X78" s="100"/>
      <c r="Y78" s="100"/>
    </row>
    <row r="79" ht="15.75" spans="3:25">
      <c r="C79" s="695" t="s">
        <v>719</v>
      </c>
      <c r="D79" s="696"/>
      <c r="E79" s="696" t="s">
        <v>75</v>
      </c>
      <c r="F79" s="696"/>
      <c r="G79" s="696"/>
      <c r="H79" s="697"/>
      <c r="I79" s="726"/>
      <c r="M79" s="685"/>
      <c r="P79">
        <f>AVERAGE(L67:L78)</f>
        <v>16666677.35</v>
      </c>
      <c r="R79" s="100"/>
      <c r="S79" s="100"/>
      <c r="T79" s="100"/>
      <c r="U79" s="100"/>
      <c r="V79" s="100"/>
      <c r="W79" s="100"/>
      <c r="X79" s="100"/>
      <c r="Y79" s="100"/>
    </row>
    <row r="80" spans="3:25">
      <c r="C80" s="228" t="s">
        <v>720</v>
      </c>
      <c r="D80" s="178"/>
      <c r="E80" s="178"/>
      <c r="F80" s="178"/>
      <c r="G80" s="178"/>
      <c r="H80" s="698" t="s">
        <v>721</v>
      </c>
      <c r="I80" s="727"/>
      <c r="R80" s="100"/>
      <c r="S80" s="100"/>
      <c r="T80" s="100"/>
      <c r="U80" s="100"/>
      <c r="V80" s="100"/>
      <c r="W80" s="100"/>
      <c r="X80" s="100"/>
      <c r="Y80" s="100"/>
    </row>
    <row r="81" spans="3:25">
      <c r="C81" s="228" t="s">
        <v>722</v>
      </c>
      <c r="D81" s="178"/>
      <c r="E81" s="178"/>
      <c r="F81" s="178"/>
      <c r="G81" s="178"/>
      <c r="H81" s="699"/>
      <c r="I81" s="728"/>
      <c r="R81" s="100"/>
      <c r="S81" s="100"/>
      <c r="T81" s="100"/>
      <c r="U81" s="100"/>
      <c r="V81" s="100"/>
      <c r="W81" s="100"/>
      <c r="X81" s="100"/>
      <c r="Y81" s="100"/>
    </row>
    <row r="82" ht="15.75" spans="3:25">
      <c r="C82" s="229" t="s">
        <v>723</v>
      </c>
      <c r="D82" s="230"/>
      <c r="E82" s="230"/>
      <c r="F82" s="230"/>
      <c r="G82" s="230"/>
      <c r="H82" s="700"/>
      <c r="I82" s="729"/>
      <c r="R82" s="100"/>
      <c r="S82" s="100"/>
      <c r="T82" s="100"/>
      <c r="U82" s="100"/>
      <c r="V82" s="100"/>
      <c r="W82" s="100"/>
      <c r="X82" s="100"/>
      <c r="Y82" s="100"/>
    </row>
    <row r="83" spans="18:25">
      <c r="R83" s="100"/>
      <c r="S83" s="100"/>
      <c r="T83" s="100"/>
      <c r="U83" s="100"/>
      <c r="V83" s="100"/>
      <c r="W83" s="100"/>
      <c r="X83" s="100"/>
      <c r="Y83" s="100"/>
    </row>
    <row r="84" spans="18:25">
      <c r="R84" s="100"/>
      <c r="S84" s="100"/>
      <c r="T84" s="100"/>
      <c r="U84" s="100"/>
      <c r="V84" s="100"/>
      <c r="W84" s="100"/>
      <c r="X84" s="100"/>
      <c r="Y84" s="100"/>
    </row>
    <row r="85" ht="15.75" spans="18:25">
      <c r="R85" s="100"/>
      <c r="S85" s="100"/>
      <c r="T85" s="100"/>
      <c r="U85" s="100"/>
      <c r="V85" s="100"/>
      <c r="W85" s="100"/>
      <c r="X85" s="100"/>
      <c r="Y85" s="100"/>
    </row>
    <row r="86" spans="4:25">
      <c r="D86" s="701"/>
      <c r="E86" s="701"/>
      <c r="F86" s="701"/>
      <c r="G86" s="701"/>
      <c r="H86" s="701"/>
      <c r="I86" s="701"/>
      <c r="J86" s="701"/>
      <c r="K86" s="730" t="s">
        <v>658</v>
      </c>
      <c r="L86" s="731" t="s">
        <v>724</v>
      </c>
      <c r="M86" s="381"/>
      <c r="N86" s="381"/>
      <c r="P86" s="42"/>
      <c r="Q86" s="734" t="s">
        <v>725</v>
      </c>
      <c r="R86" s="100"/>
      <c r="S86" s="100"/>
      <c r="T86" s="100"/>
      <c r="U86" s="100"/>
      <c r="V86" s="100"/>
      <c r="W86" s="100"/>
      <c r="X86" s="100"/>
      <c r="Y86" s="100"/>
    </row>
    <row r="87" ht="15.75" spans="4:25">
      <c r="D87" s="701"/>
      <c r="E87" s="701"/>
      <c r="F87" s="701"/>
      <c r="G87" s="701"/>
      <c r="H87" s="701"/>
      <c r="I87" s="701"/>
      <c r="J87" s="701"/>
      <c r="K87" s="730" t="s">
        <v>659</v>
      </c>
      <c r="M87" s="382"/>
      <c r="N87" s="382"/>
      <c r="P87" s="44"/>
      <c r="Q87" s="734"/>
      <c r="R87" s="100"/>
      <c r="S87" s="100"/>
      <c r="T87" s="100"/>
      <c r="U87" s="100"/>
      <c r="V87" s="100"/>
      <c r="W87" s="100"/>
      <c r="X87" s="100"/>
      <c r="Y87" s="100"/>
    </row>
    <row r="88" ht="15.75" spans="3:25">
      <c r="C88" s="100"/>
      <c r="D88" s="701"/>
      <c r="E88" s="701"/>
      <c r="F88" s="701"/>
      <c r="G88" s="701"/>
      <c r="H88" s="701"/>
      <c r="I88" s="701"/>
      <c r="J88" s="701"/>
      <c r="K88" s="730" t="s">
        <v>660</v>
      </c>
      <c r="M88" s="383"/>
      <c r="N88" s="383"/>
      <c r="P88" s="42"/>
      <c r="Q88" s="734"/>
      <c r="R88" s="100"/>
      <c r="S88" s="100"/>
      <c r="T88" s="100"/>
      <c r="U88" s="100"/>
      <c r="V88" s="100"/>
      <c r="W88" s="100"/>
      <c r="X88" s="100"/>
      <c r="Y88" s="100"/>
    </row>
    <row r="89" ht="15.75" spans="3:25">
      <c r="C89" s="100"/>
      <c r="D89" s="701"/>
      <c r="E89" s="701"/>
      <c r="F89" s="701"/>
      <c r="G89" s="701"/>
      <c r="H89" s="701"/>
      <c r="I89" s="701"/>
      <c r="J89" s="701"/>
      <c r="K89" s="730" t="s">
        <v>726</v>
      </c>
      <c r="M89" s="381"/>
      <c r="N89" s="381"/>
      <c r="P89" s="44"/>
      <c r="Q89" s="734" t="s">
        <v>727</v>
      </c>
      <c r="R89" s="100"/>
      <c r="S89" s="100"/>
      <c r="T89" s="100"/>
      <c r="U89" s="100"/>
      <c r="V89" s="100"/>
      <c r="W89" s="100"/>
      <c r="X89" s="100"/>
      <c r="Y89" s="100"/>
    </row>
    <row r="90" spans="3:25">
      <c r="C90" s="100"/>
      <c r="D90" s="701"/>
      <c r="E90" s="701"/>
      <c r="F90" s="701"/>
      <c r="G90" s="701"/>
      <c r="H90" s="701"/>
      <c r="I90" s="701"/>
      <c r="J90" s="701"/>
      <c r="K90" s="730" t="s">
        <v>728</v>
      </c>
      <c r="L90" s="492" t="s">
        <v>729</v>
      </c>
      <c r="M90" s="382"/>
      <c r="N90" s="382"/>
      <c r="P90" s="42"/>
      <c r="Q90" s="734"/>
      <c r="R90" s="100"/>
      <c r="S90" s="100"/>
      <c r="T90" s="100"/>
      <c r="U90" s="100"/>
      <c r="V90" s="100"/>
      <c r="W90" s="100"/>
      <c r="X90" s="100"/>
      <c r="Y90" s="100"/>
    </row>
    <row r="91" ht="15.75" spans="3:25">
      <c r="C91" s="100"/>
      <c r="D91" s="701"/>
      <c r="E91" s="701"/>
      <c r="F91" s="701"/>
      <c r="G91" s="701"/>
      <c r="H91" s="701"/>
      <c r="I91" s="701"/>
      <c r="J91" s="701"/>
      <c r="K91" s="730" t="s">
        <v>730</v>
      </c>
      <c r="M91" s="383"/>
      <c r="N91" s="382"/>
      <c r="P91" s="44"/>
      <c r="Q91" s="734" t="s">
        <v>729</v>
      </c>
      <c r="R91" s="100"/>
      <c r="S91" s="100"/>
      <c r="T91" s="100"/>
      <c r="U91" s="100"/>
      <c r="V91" s="100"/>
      <c r="W91" s="100"/>
      <c r="X91" s="100"/>
      <c r="Y91" s="100"/>
    </row>
    <row r="92" ht="15.75" spans="3:25">
      <c r="C92" s="100"/>
      <c r="D92" s="701"/>
      <c r="E92" s="701"/>
      <c r="F92" s="701"/>
      <c r="G92" s="701"/>
      <c r="H92" s="701"/>
      <c r="I92" s="701"/>
      <c r="J92" s="701"/>
      <c r="K92" s="730" t="s">
        <v>731</v>
      </c>
      <c r="M92" s="381"/>
      <c r="N92" s="383"/>
      <c r="P92" s="42"/>
      <c r="Q92" s="734"/>
      <c r="R92" s="100"/>
      <c r="S92" s="100"/>
      <c r="T92" s="100"/>
      <c r="U92" s="100"/>
      <c r="V92" s="100"/>
      <c r="W92" s="100"/>
      <c r="X92" s="100"/>
      <c r="Y92" s="100"/>
    </row>
    <row r="93" ht="15.75" spans="3:25">
      <c r="C93" s="100"/>
      <c r="D93" s="701"/>
      <c r="E93" s="701"/>
      <c r="F93" s="701"/>
      <c r="G93" s="701"/>
      <c r="H93" s="701"/>
      <c r="I93" s="701"/>
      <c r="J93" s="701"/>
      <c r="K93" s="730" t="s">
        <v>732</v>
      </c>
      <c r="M93" s="382"/>
      <c r="N93" s="381"/>
      <c r="P93" s="44"/>
      <c r="Q93" s="734" t="s">
        <v>733</v>
      </c>
      <c r="R93" s="100"/>
      <c r="S93" s="100"/>
      <c r="T93" s="100"/>
      <c r="U93" s="100"/>
      <c r="V93" s="100"/>
      <c r="W93" s="100"/>
      <c r="X93" s="100"/>
      <c r="Y93" s="100"/>
    </row>
    <row r="94" spans="3:25">
      <c r="C94" s="100"/>
      <c r="D94" s="701"/>
      <c r="E94" s="701"/>
      <c r="F94" s="701"/>
      <c r="G94" s="701"/>
      <c r="H94" s="701"/>
      <c r="I94" s="701"/>
      <c r="J94" s="701"/>
      <c r="K94" s="730" t="s">
        <v>734</v>
      </c>
      <c r="M94" s="382"/>
      <c r="N94" s="382"/>
      <c r="P94" s="42"/>
      <c r="Q94" s="734"/>
      <c r="R94" s="100"/>
      <c r="S94" s="100"/>
      <c r="T94" s="100"/>
      <c r="U94" s="100"/>
      <c r="V94" s="100"/>
      <c r="W94" s="100"/>
      <c r="X94" s="100"/>
      <c r="Y94" s="100"/>
    </row>
    <row r="95" ht="15.75" spans="3:25">
      <c r="C95" s="100"/>
      <c r="D95" s="701"/>
      <c r="E95" s="701"/>
      <c r="F95" s="701"/>
      <c r="G95" s="701"/>
      <c r="H95" s="701"/>
      <c r="I95" s="701"/>
      <c r="J95" s="701"/>
      <c r="K95" s="730" t="s">
        <v>735</v>
      </c>
      <c r="L95" s="732" t="s">
        <v>736</v>
      </c>
      <c r="M95" s="383"/>
      <c r="N95" s="383"/>
      <c r="P95" s="44"/>
      <c r="Q95" s="734" t="s">
        <v>737</v>
      </c>
      <c r="R95" s="100"/>
      <c r="S95" s="100"/>
      <c r="T95" s="100"/>
      <c r="U95" s="100"/>
      <c r="V95" s="100"/>
      <c r="W95" s="100"/>
      <c r="X95" s="100"/>
      <c r="Y95" s="100"/>
    </row>
    <row r="96" spans="3:25">
      <c r="C96" s="100"/>
      <c r="D96" s="701"/>
      <c r="E96" s="701"/>
      <c r="F96" s="701"/>
      <c r="G96" s="701"/>
      <c r="H96" s="701"/>
      <c r="I96" s="701"/>
      <c r="J96" s="701"/>
      <c r="R96" s="100"/>
      <c r="S96" s="100"/>
      <c r="T96" s="100"/>
      <c r="U96" s="100"/>
      <c r="V96" s="100"/>
      <c r="W96" s="100"/>
      <c r="X96" s="100"/>
      <c r="Y96" s="100"/>
    </row>
    <row r="97" spans="3:25">
      <c r="C97" s="100"/>
      <c r="D97" s="701"/>
      <c r="E97" s="701"/>
      <c r="F97" s="701"/>
      <c r="G97" s="701"/>
      <c r="H97" s="701"/>
      <c r="I97" s="701"/>
      <c r="J97" s="701"/>
      <c r="R97" s="100"/>
      <c r="S97" s="100"/>
      <c r="T97" s="100"/>
      <c r="U97" s="100"/>
      <c r="V97" s="100"/>
      <c r="W97" s="100"/>
      <c r="X97" s="100"/>
      <c r="Y97" s="100"/>
    </row>
    <row r="98" spans="3:25">
      <c r="C98" s="100"/>
      <c r="D98" s="701"/>
      <c r="E98" s="701"/>
      <c r="F98" s="701"/>
      <c r="G98" s="701"/>
      <c r="H98" s="701"/>
      <c r="I98" s="701"/>
      <c r="J98" s="701"/>
      <c r="L98">
        <f>3/(2)^1/2</f>
        <v>0.75</v>
      </c>
      <c r="N98">
        <f>(20)^1/2/(10)^1/2</f>
        <v>0.5</v>
      </c>
      <c r="R98" s="100"/>
      <c r="S98" s="100"/>
      <c r="T98" s="100"/>
      <c r="U98" s="100"/>
      <c r="V98" s="100"/>
      <c r="W98" s="100"/>
      <c r="X98" s="100"/>
      <c r="Y98" s="100"/>
    </row>
    <row r="99" spans="3:25">
      <c r="C99" s="100"/>
      <c r="D99" s="701"/>
      <c r="E99" s="701"/>
      <c r="F99" s="701"/>
      <c r="G99" s="701"/>
      <c r="H99" s="701"/>
      <c r="I99" s="701"/>
      <c r="J99" s="701"/>
      <c r="R99" s="100"/>
      <c r="S99" s="100"/>
      <c r="T99" s="100"/>
      <c r="U99" s="100"/>
      <c r="V99" s="100"/>
      <c r="W99" s="100"/>
      <c r="X99" s="100"/>
      <c r="Y99" s="100"/>
    </row>
    <row r="100" spans="3:25">
      <c r="C100" s="100"/>
      <c r="D100" s="701"/>
      <c r="E100" s="701"/>
      <c r="F100" s="701"/>
      <c r="G100" s="701"/>
      <c r="H100" s="701"/>
      <c r="I100" s="701"/>
      <c r="J100" s="701"/>
      <c r="N100">
        <f>3/N98</f>
        <v>6</v>
      </c>
      <c r="R100" s="100"/>
      <c r="S100" s="100"/>
      <c r="T100" s="100"/>
      <c r="U100" s="100"/>
      <c r="V100" s="100"/>
      <c r="W100" s="100"/>
      <c r="X100" s="100"/>
      <c r="Y100" s="100"/>
    </row>
    <row r="101" spans="3:25">
      <c r="C101" s="100"/>
      <c r="D101" s="701"/>
      <c r="E101" s="701"/>
      <c r="F101" s="701"/>
      <c r="G101" s="701"/>
      <c r="H101" s="701"/>
      <c r="I101" s="701"/>
      <c r="J101" s="701"/>
      <c r="R101" s="100"/>
      <c r="S101" s="100"/>
      <c r="T101" s="100"/>
      <c r="U101" s="100"/>
      <c r="V101" s="100"/>
      <c r="W101" s="100"/>
      <c r="X101" s="100"/>
      <c r="Y101" s="100"/>
    </row>
    <row r="102" spans="3:25">
      <c r="C102" s="100"/>
      <c r="D102" s="701"/>
      <c r="E102" s="701"/>
      <c r="F102" s="701"/>
      <c r="G102" s="701"/>
      <c r="H102" s="701"/>
      <c r="I102" s="701"/>
      <c r="J102" s="701"/>
      <c r="R102" s="100"/>
      <c r="S102" s="100"/>
      <c r="T102" s="100"/>
      <c r="U102" s="100"/>
      <c r="V102" s="100"/>
      <c r="W102" s="100"/>
      <c r="X102" s="100"/>
      <c r="Y102" s="100"/>
    </row>
    <row r="103" spans="3:25">
      <c r="C103" s="100"/>
      <c r="D103" s="701"/>
      <c r="E103" s="701"/>
      <c r="F103" s="701"/>
      <c r="G103" s="701"/>
      <c r="H103" s="701"/>
      <c r="I103" s="701"/>
      <c r="J103" s="701"/>
      <c r="R103" s="100"/>
      <c r="S103" s="100"/>
      <c r="T103" s="100"/>
      <c r="U103" s="100"/>
      <c r="V103" s="100"/>
      <c r="W103" s="100"/>
      <c r="X103" s="100"/>
      <c r="Y103" s="100"/>
    </row>
    <row r="104" spans="3:25">
      <c r="C104" s="100"/>
      <c r="D104" s="701"/>
      <c r="E104" s="701"/>
      <c r="F104" s="701"/>
      <c r="G104" s="701"/>
      <c r="H104" s="701"/>
      <c r="I104" s="701"/>
      <c r="J104" s="701"/>
      <c r="R104" s="100"/>
      <c r="S104" s="100"/>
      <c r="T104" s="100"/>
      <c r="U104" s="100"/>
      <c r="V104" s="100"/>
      <c r="W104" s="100"/>
      <c r="X104" s="100"/>
      <c r="Y104" s="100"/>
    </row>
    <row r="105" spans="3:10">
      <c r="C105" s="100"/>
      <c r="D105" s="701"/>
      <c r="E105" s="701"/>
      <c r="F105" s="701"/>
      <c r="G105" s="701"/>
      <c r="H105" s="701"/>
      <c r="I105" s="701"/>
      <c r="J105" s="701"/>
    </row>
    <row r="106" spans="3:10">
      <c r="C106" s="100"/>
      <c r="D106" s="701"/>
      <c r="E106" s="701"/>
      <c r="F106" s="701"/>
      <c r="G106" s="701"/>
      <c r="H106" s="701"/>
      <c r="I106" s="701"/>
      <c r="J106" s="701"/>
    </row>
    <row r="107" spans="3:10">
      <c r="C107" s="100"/>
      <c r="D107" s="701"/>
      <c r="E107" s="701"/>
      <c r="F107" s="701"/>
      <c r="G107" s="701"/>
      <c r="H107" s="701"/>
      <c r="I107" s="701"/>
      <c r="J107" s="701"/>
    </row>
    <row r="108" spans="3:10">
      <c r="C108" s="100"/>
      <c r="D108" s="701"/>
      <c r="E108" s="701"/>
      <c r="F108" s="701"/>
      <c r="G108" s="701"/>
      <c r="H108" s="701"/>
      <c r="I108" s="701"/>
      <c r="J108" s="701"/>
    </row>
    <row r="109" spans="3:10">
      <c r="C109" s="100"/>
      <c r="D109" s="701"/>
      <c r="E109" s="701"/>
      <c r="F109" s="701"/>
      <c r="G109" s="701"/>
      <c r="H109" s="701"/>
      <c r="I109" s="701"/>
      <c r="J109" s="701"/>
    </row>
    <row r="110" spans="3:10">
      <c r="C110" s="100"/>
      <c r="D110" s="701"/>
      <c r="E110" s="701"/>
      <c r="F110" s="701"/>
      <c r="G110" s="701"/>
      <c r="H110" s="701"/>
      <c r="I110" s="701"/>
      <c r="J110" s="701"/>
    </row>
    <row r="111" spans="3:9">
      <c r="C111" s="100"/>
      <c r="D111" s="100"/>
      <c r="E111" s="100"/>
      <c r="F111" s="100"/>
      <c r="G111" s="100"/>
      <c r="H111" s="100"/>
      <c r="I111" s="100"/>
    </row>
    <row r="112" spans="3:9">
      <c r="C112" s="100"/>
      <c r="D112" s="100"/>
      <c r="E112" s="100"/>
      <c r="F112" s="100"/>
      <c r="G112" s="100"/>
      <c r="H112" s="100"/>
      <c r="I112" s="100"/>
    </row>
    <row r="113" spans="3:9">
      <c r="C113" s="100"/>
      <c r="D113" s="100"/>
      <c r="E113" s="100"/>
      <c r="F113" s="100"/>
      <c r="G113" s="100"/>
      <c r="H113" s="100"/>
      <c r="I113" s="100"/>
    </row>
    <row r="114" spans="3:9">
      <c r="C114" s="100"/>
      <c r="D114" s="100"/>
      <c r="E114" s="100"/>
      <c r="F114" s="100"/>
      <c r="G114" s="100"/>
      <c r="H114" s="100"/>
      <c r="I114" s="100"/>
    </row>
    <row r="115" spans="3:9">
      <c r="C115" s="100"/>
      <c r="D115" s="100"/>
      <c r="E115" s="100"/>
      <c r="F115" s="100"/>
      <c r="G115" s="100"/>
      <c r="H115" s="100"/>
      <c r="I115" s="100"/>
    </row>
    <row r="116" spans="3:9">
      <c r="C116" s="100"/>
      <c r="D116" s="100"/>
      <c r="E116" s="100"/>
      <c r="F116" s="100"/>
      <c r="G116" s="100"/>
      <c r="H116" s="100"/>
      <c r="I116" s="100"/>
    </row>
    <row r="117" spans="3:9">
      <c r="C117" s="100"/>
      <c r="D117" s="100"/>
      <c r="E117" s="100"/>
      <c r="F117" s="100"/>
      <c r="G117" s="100"/>
      <c r="H117" s="100"/>
      <c r="I117" s="100"/>
    </row>
    <row r="118" spans="3:9">
      <c r="C118" s="100"/>
      <c r="D118" s="100"/>
      <c r="E118" s="100"/>
      <c r="F118" s="100"/>
      <c r="G118" s="100"/>
      <c r="H118" s="100"/>
      <c r="I118" s="100"/>
    </row>
  </sheetData>
  <sortState ref="L67:L78">
    <sortCondition ref="L67" descending="1"/>
  </sortState>
  <mergeCells count="15">
    <mergeCell ref="D3:I3"/>
    <mergeCell ref="C48:F48"/>
    <mergeCell ref="K67:K69"/>
    <mergeCell ref="K70:K72"/>
    <mergeCell ref="K73:K75"/>
    <mergeCell ref="K76:K78"/>
    <mergeCell ref="M86:M88"/>
    <mergeCell ref="M89:M91"/>
    <mergeCell ref="M92:M95"/>
    <mergeCell ref="N86:N88"/>
    <mergeCell ref="N89:N92"/>
    <mergeCell ref="N93:N95"/>
    <mergeCell ref="H80:I82"/>
    <mergeCell ref="D4:I5"/>
    <mergeCell ref="H78:I79"/>
  </mergeCells>
  <conditionalFormatting sqref="K86:K95">
    <cfRule type="colorScale" priority="2">
      <colorScale>
        <cfvo type="min"/>
        <cfvo type="percentile" val="50"/>
        <cfvo type="max"/>
        <color rgb="FFF8696B"/>
        <color rgb="FFFFEB84"/>
        <color rgb="FF63BE7B"/>
      </colorScale>
    </cfRule>
    <cfRule type="dataBar" priority="1">
      <dataBar>
        <cfvo type="min"/>
        <cfvo type="max"/>
        <color rgb="FF638EC6"/>
      </dataBar>
      <extLst>
        <ext xmlns:x14="http://schemas.microsoft.com/office/spreadsheetml/2009/9/main" uri="{B025F937-C7B1-47D3-B67F-A62EFF666E3E}">
          <x14:id>{0b98eb21-4fc6-49a9-ba4d-1b834d82d292}</x14:id>
        </ext>
      </extLst>
    </cfRule>
  </conditionalFormatting>
  <hyperlinks>
    <hyperlink ref="I9" r:id="rId2" display="all details for statics"/>
    <hyperlink ref="C71" r:id="rId3" display="Standard Deviation"/>
  </hyperlinks>
  <pageMargins left="0.7" right="0.7" top="0.75" bottom="0.75" header="0.3" footer="0.3"/>
  <pageSetup paperSize="1" orientation="portrait"/>
  <headerFooter/>
  <drawing r:id="rId1"/>
  <extLst>
    <ext xmlns:x14="http://schemas.microsoft.com/office/spreadsheetml/2009/9/main" uri="{78C0D931-6437-407d-A8EE-F0AAD7539E65}">
      <x14:conditionalFormattings>
        <x14:conditionalFormatting xmlns:xm="http://schemas.microsoft.com/office/excel/2006/main">
          <x14:cfRule type="dataBar" id="{0b98eb21-4fc6-49a9-ba4d-1b834d82d292}">
            <x14:dataBar minLength="0" maxLength="100" border="1" negativeBarBorderColorSameAsPositive="0">
              <x14:cfvo type="autoMin"/>
              <x14:cfvo type="autoMax"/>
              <x14:borderColor rgb="FF638EC6"/>
              <x14:negativeFillColor rgb="FFFF0000"/>
              <x14:negativeBorderColor rgb="FFFF0000"/>
              <x14:axisColor rgb="FF000000"/>
            </x14:dataBar>
          </x14:cfRule>
          <xm:sqref>K86:K95</xm:sqref>
        </x14:conditionalFormatting>
      </x14:conditionalFormatting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37"/>
  <sheetViews>
    <sheetView zoomScale="70" zoomScaleNormal="70" topLeftCell="A113" workbookViewId="0">
      <selection activeCell="I139" sqref="I139"/>
    </sheetView>
  </sheetViews>
  <sheetFormatPr defaultColWidth="9" defaultRowHeight="15"/>
  <cols>
    <col min="3" max="3" width="18.8857142857143" customWidth="1"/>
    <col min="4" max="4" width="13.6666666666667" customWidth="1"/>
  </cols>
  <sheetData>
    <row r="1" spans="1:26">
      <c r="A1" s="100"/>
      <c r="B1" s="100"/>
      <c r="C1" s="645" t="s">
        <v>154</v>
      </c>
      <c r="D1" s="645"/>
      <c r="E1" s="645"/>
      <c r="F1" s="645"/>
      <c r="G1" s="645"/>
      <c r="H1" s="645"/>
      <c r="I1" s="645"/>
      <c r="J1" s="100"/>
      <c r="K1" s="100"/>
      <c r="L1" s="100"/>
      <c r="M1" s="100"/>
      <c r="N1" s="100"/>
      <c r="O1" s="100"/>
      <c r="P1" s="100"/>
      <c r="Q1" s="100"/>
      <c r="R1" s="100"/>
      <c r="S1" s="100"/>
      <c r="T1" s="100"/>
      <c r="U1" s="100"/>
      <c r="V1" s="100"/>
      <c r="W1" s="100"/>
      <c r="X1" s="100"/>
      <c r="Y1" s="100"/>
      <c r="Z1" s="100"/>
    </row>
    <row r="2" spans="1:26">
      <c r="A2" s="100"/>
      <c r="B2" s="100"/>
      <c r="C2" s="100"/>
      <c r="D2" s="100"/>
      <c r="E2" s="100"/>
      <c r="F2" s="100"/>
      <c r="G2" s="100"/>
      <c r="H2" s="100"/>
      <c r="I2" s="100"/>
      <c r="J2" s="100"/>
      <c r="K2" s="100"/>
      <c r="L2" s="100"/>
      <c r="M2" s="100"/>
      <c r="N2" s="100"/>
      <c r="O2" s="100"/>
      <c r="P2" s="100"/>
      <c r="Q2" s="100"/>
      <c r="R2" s="100"/>
      <c r="S2" s="100"/>
      <c r="T2" s="100"/>
      <c r="U2" s="100"/>
      <c r="V2" s="100"/>
      <c r="W2" s="100"/>
      <c r="X2" s="100"/>
      <c r="Y2" s="100"/>
      <c r="Z2" s="100"/>
    </row>
    <row r="3" spans="1:26">
      <c r="A3" s="100"/>
      <c r="B3" s="100"/>
      <c r="C3" s="100" t="s">
        <v>738</v>
      </c>
      <c r="D3" s="100"/>
      <c r="E3" s="100"/>
      <c r="F3" s="100"/>
      <c r="G3" s="100"/>
      <c r="H3" s="100"/>
      <c r="I3" s="100"/>
      <c r="J3" s="100"/>
      <c r="K3" s="100"/>
      <c r="L3" s="100"/>
      <c r="M3" s="100"/>
      <c r="N3" s="100"/>
      <c r="O3" s="100"/>
      <c r="P3" s="100"/>
      <c r="Q3" s="100"/>
      <c r="R3" s="100"/>
      <c r="S3" s="100"/>
      <c r="T3" s="100"/>
      <c r="U3" s="100"/>
      <c r="V3" s="100"/>
      <c r="W3" s="100"/>
      <c r="X3" s="100"/>
      <c r="Y3" s="100"/>
      <c r="Z3" s="100"/>
    </row>
    <row r="4" spans="1:26">
      <c r="A4" s="100"/>
      <c r="B4" s="100"/>
      <c r="C4" s="100" t="s">
        <v>739</v>
      </c>
      <c r="D4" s="100"/>
      <c r="E4" s="100"/>
      <c r="F4" s="100"/>
      <c r="G4" s="100"/>
      <c r="H4" s="100"/>
      <c r="I4" s="100"/>
      <c r="J4" s="100"/>
      <c r="K4" s="100"/>
      <c r="L4" s="100"/>
      <c r="M4" s="100"/>
      <c r="N4" s="100"/>
      <c r="O4" s="100"/>
      <c r="P4" s="100"/>
      <c r="Q4" s="100"/>
      <c r="R4" s="100"/>
      <c r="S4" s="100"/>
      <c r="T4" s="100"/>
      <c r="U4" s="100"/>
      <c r="V4" s="100"/>
      <c r="W4" s="100"/>
      <c r="X4" s="100"/>
      <c r="Y4" s="100"/>
      <c r="Z4" s="100"/>
    </row>
    <row r="5" spans="1:26">
      <c r="A5" s="100"/>
      <c r="B5" s="100"/>
      <c r="C5" s="100"/>
      <c r="D5" s="100"/>
      <c r="E5" s="100"/>
      <c r="F5" s="100"/>
      <c r="G5" s="100"/>
      <c r="H5" s="100"/>
      <c r="I5" s="100"/>
      <c r="J5" s="100"/>
      <c r="K5" s="100"/>
      <c r="L5" s="100"/>
      <c r="M5" s="100"/>
      <c r="N5" s="100"/>
      <c r="O5" s="100"/>
      <c r="P5" s="100"/>
      <c r="Q5" s="100"/>
      <c r="R5" s="100"/>
      <c r="S5" s="100"/>
      <c r="T5" s="100"/>
      <c r="U5" s="100"/>
      <c r="V5" s="100"/>
      <c r="W5" s="100"/>
      <c r="X5" s="100"/>
      <c r="Y5" s="100"/>
      <c r="Z5" s="100"/>
    </row>
    <row r="6" spans="1:26">
      <c r="A6" s="100"/>
      <c r="B6" s="100"/>
      <c r="C6" s="100" t="s">
        <v>740</v>
      </c>
      <c r="D6" s="100"/>
      <c r="E6" s="100"/>
      <c r="F6" s="100"/>
      <c r="G6" s="100"/>
      <c r="H6" s="100"/>
      <c r="I6" s="100"/>
      <c r="J6" s="100"/>
      <c r="K6" s="100"/>
      <c r="L6" s="100"/>
      <c r="M6" s="100"/>
      <c r="N6" s="100"/>
      <c r="O6" s="100"/>
      <c r="P6" s="100"/>
      <c r="Q6" s="100"/>
      <c r="R6" s="100"/>
      <c r="S6" s="100"/>
      <c r="T6" s="100"/>
      <c r="U6" s="100"/>
      <c r="V6" s="100"/>
      <c r="W6" s="100"/>
      <c r="X6" s="100"/>
      <c r="Y6" s="100"/>
      <c r="Z6" s="100"/>
    </row>
    <row r="7" spans="1:26">
      <c r="A7" s="100"/>
      <c r="B7" s="100"/>
      <c r="C7" s="100" t="s">
        <v>741</v>
      </c>
      <c r="D7" s="100"/>
      <c r="E7" s="100"/>
      <c r="F7" s="100"/>
      <c r="G7" s="100"/>
      <c r="H7" s="100"/>
      <c r="I7" s="100"/>
      <c r="J7" s="100"/>
      <c r="K7" s="100"/>
      <c r="L7" s="100"/>
      <c r="M7" s="100"/>
      <c r="N7" s="100"/>
      <c r="O7" s="100"/>
      <c r="P7" s="100"/>
      <c r="Q7" s="100"/>
      <c r="R7" s="100"/>
      <c r="S7" s="100"/>
      <c r="T7" s="100"/>
      <c r="U7" s="100"/>
      <c r="V7" s="100"/>
      <c r="W7" s="100"/>
      <c r="X7" s="100"/>
      <c r="Y7" s="100"/>
      <c r="Z7" s="100"/>
    </row>
    <row r="8" spans="1:26">
      <c r="A8" s="100"/>
      <c r="B8" s="100"/>
      <c r="C8" s="100"/>
      <c r="D8" s="100" t="s">
        <v>129</v>
      </c>
      <c r="E8" s="100"/>
      <c r="F8" s="100"/>
      <c r="G8" s="100"/>
      <c r="H8" s="100" t="s">
        <v>742</v>
      </c>
      <c r="I8" s="100"/>
      <c r="J8" s="100"/>
      <c r="K8" s="100"/>
      <c r="L8" s="100"/>
      <c r="M8" s="100"/>
      <c r="N8" s="100"/>
      <c r="O8" s="100"/>
      <c r="P8" s="100"/>
      <c r="Q8" s="100"/>
      <c r="R8" s="100"/>
      <c r="S8" s="100"/>
      <c r="T8" s="100"/>
      <c r="U8" s="100"/>
      <c r="V8" s="100"/>
      <c r="W8" s="100"/>
      <c r="X8" s="100"/>
      <c r="Y8" s="100"/>
      <c r="Z8" s="100"/>
    </row>
    <row r="9" spans="1:26">
      <c r="A9" s="100"/>
      <c r="B9" s="100"/>
      <c r="C9" s="100"/>
      <c r="D9" s="100"/>
      <c r="E9" s="100" t="s">
        <v>679</v>
      </c>
      <c r="F9" s="100"/>
      <c r="G9" s="100"/>
      <c r="H9" s="100"/>
      <c r="I9" s="35" t="s">
        <v>76</v>
      </c>
      <c r="J9" s="35"/>
      <c r="K9" s="35"/>
      <c r="L9" s="100"/>
      <c r="M9" s="100"/>
      <c r="N9" s="100"/>
      <c r="O9" s="100"/>
      <c r="P9" s="100"/>
      <c r="Q9" s="100"/>
      <c r="R9" s="100"/>
      <c r="S9" s="100"/>
      <c r="T9" s="100"/>
      <c r="U9" s="100"/>
      <c r="V9" s="100"/>
      <c r="W9" s="100"/>
      <c r="X9" s="100"/>
      <c r="Y9" s="100"/>
      <c r="Z9" s="100"/>
    </row>
    <row r="10" spans="1:26">
      <c r="A10" s="100"/>
      <c r="B10" s="100"/>
      <c r="C10" s="100"/>
      <c r="D10" s="100"/>
      <c r="E10" s="100" t="s">
        <v>681</v>
      </c>
      <c r="F10" s="100"/>
      <c r="G10" s="100"/>
      <c r="H10" s="100"/>
      <c r="I10" s="35" t="s">
        <v>75</v>
      </c>
      <c r="J10" s="35"/>
      <c r="K10" s="35"/>
      <c r="L10" s="100"/>
      <c r="M10" s="100"/>
      <c r="N10" s="100"/>
      <c r="O10" s="100"/>
      <c r="P10" s="100"/>
      <c r="Q10" s="100"/>
      <c r="R10" s="100"/>
      <c r="S10" s="100"/>
      <c r="T10" s="100"/>
      <c r="U10" s="100"/>
      <c r="V10" s="100"/>
      <c r="W10" s="100"/>
      <c r="X10" s="100"/>
      <c r="Y10" s="100"/>
      <c r="Z10" s="100"/>
    </row>
    <row r="11" spans="1:26">
      <c r="A11" s="100"/>
      <c r="B11" s="100"/>
      <c r="C11" s="100"/>
      <c r="D11" s="100"/>
      <c r="E11" s="100" t="s">
        <v>684</v>
      </c>
      <c r="F11" s="100"/>
      <c r="G11" s="100"/>
      <c r="H11" s="100"/>
      <c r="I11" s="100"/>
      <c r="J11" s="100"/>
      <c r="K11" s="100"/>
      <c r="L11" s="100"/>
      <c r="M11" s="100"/>
      <c r="N11" s="100"/>
      <c r="O11" s="100"/>
      <c r="P11" s="100"/>
      <c r="Q11" s="100"/>
      <c r="R11" s="100"/>
      <c r="S11" s="100"/>
      <c r="T11" s="100"/>
      <c r="U11" s="100"/>
      <c r="V11" s="100"/>
      <c r="W11" s="100"/>
      <c r="X11" s="100"/>
      <c r="Y11" s="100"/>
      <c r="Z11" s="100"/>
    </row>
    <row r="12" spans="1:26">
      <c r="A12" s="100"/>
      <c r="B12" s="100"/>
      <c r="C12" s="100"/>
      <c r="D12" s="100"/>
      <c r="E12" s="100"/>
      <c r="F12" s="100"/>
      <c r="G12" s="100"/>
      <c r="H12" s="100"/>
      <c r="I12" s="100"/>
      <c r="J12" s="100"/>
      <c r="K12" s="100"/>
      <c r="L12" s="100"/>
      <c r="M12" s="100"/>
      <c r="N12" s="100"/>
      <c r="O12" s="100"/>
      <c r="P12" s="100"/>
      <c r="Q12" s="100"/>
      <c r="R12" s="100"/>
      <c r="S12" s="100"/>
      <c r="T12" s="100"/>
      <c r="U12" s="100"/>
      <c r="V12" s="100"/>
      <c r="W12" s="100"/>
      <c r="X12" s="100"/>
      <c r="Y12" s="100"/>
      <c r="Z12" s="100"/>
    </row>
    <row r="13" spans="1:26">
      <c r="A13" s="100"/>
      <c r="B13" s="100"/>
      <c r="C13" s="100"/>
      <c r="D13" s="100"/>
      <c r="E13" s="100"/>
      <c r="F13" s="100"/>
      <c r="G13" s="100"/>
      <c r="H13" s="100"/>
      <c r="I13" s="100"/>
      <c r="J13" s="100"/>
      <c r="K13" s="100"/>
      <c r="L13" s="100"/>
      <c r="M13" s="100"/>
      <c r="N13" s="100"/>
      <c r="O13" s="100"/>
      <c r="P13" s="100"/>
      <c r="Q13" s="100"/>
      <c r="R13" s="100"/>
      <c r="S13" s="100"/>
      <c r="T13" s="100"/>
      <c r="U13" s="100"/>
      <c r="V13" s="100"/>
      <c r="W13" s="100"/>
      <c r="X13" s="100"/>
      <c r="Y13" s="100"/>
      <c r="Z13" s="100"/>
    </row>
    <row r="14" spans="1:26">
      <c r="A14" s="100"/>
      <c r="B14" s="646" t="s">
        <v>743</v>
      </c>
      <c r="C14" s="646"/>
      <c r="D14" s="646"/>
      <c r="E14" s="100"/>
      <c r="F14" s="35" t="s">
        <v>744</v>
      </c>
      <c r="G14" s="100"/>
      <c r="H14" s="100"/>
      <c r="I14" s="100"/>
      <c r="J14" s="100"/>
      <c r="K14" s="100"/>
      <c r="L14" s="100"/>
      <c r="M14" s="100"/>
      <c r="N14" s="100"/>
      <c r="O14" s="100"/>
      <c r="P14" s="100"/>
      <c r="Q14" s="100"/>
      <c r="R14" s="100"/>
      <c r="S14" s="100"/>
      <c r="T14" s="100"/>
      <c r="U14" s="100"/>
      <c r="V14" s="100"/>
      <c r="W14" s="100"/>
      <c r="X14" s="100"/>
      <c r="Y14" s="100"/>
      <c r="Z14" s="100"/>
    </row>
    <row r="15" spans="1:26">
      <c r="A15" s="100"/>
      <c r="B15" s="100" t="s">
        <v>745</v>
      </c>
      <c r="C15" s="100"/>
      <c r="D15" s="100"/>
      <c r="E15" s="100"/>
      <c r="F15" s="100"/>
      <c r="G15" s="100"/>
      <c r="H15" s="100"/>
      <c r="I15" s="100"/>
      <c r="J15" s="100"/>
      <c r="K15" s="100"/>
      <c r="L15" s="100"/>
      <c r="M15" s="100"/>
      <c r="N15" s="100"/>
      <c r="O15" s="100"/>
      <c r="P15" s="100"/>
      <c r="Q15" s="100"/>
      <c r="R15" s="100"/>
      <c r="S15" s="100"/>
      <c r="T15" s="100"/>
      <c r="U15" s="100"/>
      <c r="V15" s="100"/>
      <c r="W15" s="100"/>
      <c r="X15" s="100"/>
      <c r="Y15" s="100"/>
      <c r="Z15" s="100"/>
    </row>
    <row r="16" spans="1:26">
      <c r="A16" s="100"/>
      <c r="B16" s="100" t="s">
        <v>746</v>
      </c>
      <c r="C16" s="100"/>
      <c r="D16" s="100"/>
      <c r="E16" s="100"/>
      <c r="F16" s="100"/>
      <c r="G16" s="100"/>
      <c r="H16" s="100"/>
      <c r="I16" s="100"/>
      <c r="J16" s="100"/>
      <c r="K16" s="100"/>
      <c r="L16" s="100"/>
      <c r="M16" s="100"/>
      <c r="N16" s="100"/>
      <c r="O16" s="100"/>
      <c r="P16" s="100"/>
      <c r="Q16" s="100"/>
      <c r="R16" s="100"/>
      <c r="S16" s="100"/>
      <c r="T16" s="100"/>
      <c r="U16" s="100"/>
      <c r="V16" s="100"/>
      <c r="W16" s="100"/>
      <c r="X16" s="100"/>
      <c r="Y16" s="100"/>
      <c r="Z16" s="100"/>
    </row>
    <row r="17" spans="1:26">
      <c r="A17" s="100"/>
      <c r="B17" s="100" t="s">
        <v>747</v>
      </c>
      <c r="C17" s="100"/>
      <c r="D17" s="100"/>
      <c r="E17" s="100"/>
      <c r="F17" s="100"/>
      <c r="G17" s="100"/>
      <c r="H17" s="100"/>
      <c r="I17" s="100"/>
      <c r="J17" s="100"/>
      <c r="K17" s="100"/>
      <c r="L17" s="100"/>
      <c r="M17" s="100"/>
      <c r="N17" s="100"/>
      <c r="O17" s="100"/>
      <c r="P17" s="100"/>
      <c r="Q17" s="100"/>
      <c r="R17" s="100"/>
      <c r="S17" s="100"/>
      <c r="T17" s="100"/>
      <c r="U17" s="100"/>
      <c r="V17" s="100"/>
      <c r="W17" s="100"/>
      <c r="X17" s="100"/>
      <c r="Y17" s="100"/>
      <c r="Z17" s="100"/>
    </row>
    <row r="18" spans="1:26">
      <c r="A18" s="100"/>
      <c r="B18" s="100" t="s">
        <v>748</v>
      </c>
      <c r="C18" s="100"/>
      <c r="D18" s="100"/>
      <c r="E18" s="100"/>
      <c r="F18" s="100"/>
      <c r="G18" s="100"/>
      <c r="H18" s="100"/>
      <c r="I18" s="100"/>
      <c r="J18" s="100"/>
      <c r="K18" s="100"/>
      <c r="L18" s="100"/>
      <c r="M18" s="100"/>
      <c r="N18" s="100"/>
      <c r="O18" s="100"/>
      <c r="P18" s="100"/>
      <c r="Q18" s="100"/>
      <c r="R18" s="100"/>
      <c r="S18" s="100"/>
      <c r="T18" s="100"/>
      <c r="U18" s="100"/>
      <c r="V18" s="100"/>
      <c r="W18" s="100"/>
      <c r="X18" s="100"/>
      <c r="Y18" s="100"/>
      <c r="Z18" s="100"/>
    </row>
    <row r="19" spans="1:26">
      <c r="A19" s="100"/>
      <c r="B19" s="100"/>
      <c r="C19" s="100"/>
      <c r="D19" s="100" t="s">
        <v>749</v>
      </c>
      <c r="E19" s="647" t="s">
        <v>75</v>
      </c>
      <c r="F19" s="647"/>
      <c r="G19" s="647"/>
      <c r="H19" s="100"/>
      <c r="I19" s="100"/>
      <c r="J19" s="100"/>
      <c r="K19" s="100"/>
      <c r="L19" s="100"/>
      <c r="M19" s="100"/>
      <c r="N19" s="100"/>
      <c r="O19" s="100"/>
      <c r="P19" s="100"/>
      <c r="Q19" s="100"/>
      <c r="R19" s="100"/>
      <c r="S19" s="100"/>
      <c r="T19" s="100"/>
      <c r="U19" s="100"/>
      <c r="V19" s="100"/>
      <c r="W19" s="100"/>
      <c r="X19" s="100"/>
      <c r="Y19" s="100"/>
      <c r="Z19" s="100"/>
    </row>
    <row r="20" spans="1:26">
      <c r="A20" s="100"/>
      <c r="B20" s="100"/>
      <c r="C20" s="100"/>
      <c r="D20" s="100" t="s">
        <v>750</v>
      </c>
      <c r="E20" s="647"/>
      <c r="F20" s="647"/>
      <c r="G20" s="647"/>
      <c r="H20" s="100"/>
      <c r="I20" s="100" t="s">
        <v>751</v>
      </c>
      <c r="J20" s="100"/>
      <c r="K20" s="100"/>
      <c r="L20" s="100"/>
      <c r="M20" s="100"/>
      <c r="N20" s="100"/>
      <c r="O20" s="100"/>
      <c r="P20" s="100"/>
      <c r="Q20" s="100"/>
      <c r="R20" s="100"/>
      <c r="S20" s="100"/>
      <c r="T20" s="100"/>
      <c r="U20" s="100"/>
      <c r="V20" s="100"/>
      <c r="W20" s="100"/>
      <c r="X20" s="100"/>
      <c r="Y20" s="100"/>
      <c r="Z20" s="100"/>
    </row>
    <row r="21" spans="1:26">
      <c r="A21" s="100"/>
      <c r="B21" s="100"/>
      <c r="C21" s="100"/>
      <c r="D21" s="100" t="s">
        <v>752</v>
      </c>
      <c r="E21" s="647"/>
      <c r="F21" s="647"/>
      <c r="G21" s="647"/>
      <c r="H21" s="100"/>
      <c r="I21" s="100"/>
      <c r="J21" s="100"/>
      <c r="K21" s="100"/>
      <c r="L21" s="100"/>
      <c r="M21" s="100"/>
      <c r="N21" s="100"/>
      <c r="O21" s="100"/>
      <c r="P21" s="100"/>
      <c r="Q21" s="100"/>
      <c r="R21" s="100"/>
      <c r="S21" s="100"/>
      <c r="T21" s="100"/>
      <c r="U21" s="100"/>
      <c r="V21" s="100"/>
      <c r="W21" s="100"/>
      <c r="X21" s="100"/>
      <c r="Y21" s="100"/>
      <c r="Z21" s="100"/>
    </row>
    <row r="22" spans="1:26">
      <c r="A22" s="100"/>
      <c r="B22" s="100"/>
      <c r="C22" s="100"/>
      <c r="D22" s="100" t="s">
        <v>753</v>
      </c>
      <c r="E22" s="647"/>
      <c r="F22" s="647"/>
      <c r="G22" s="647"/>
      <c r="H22" s="100"/>
      <c r="I22" s="100"/>
      <c r="J22" s="100"/>
      <c r="K22" s="100"/>
      <c r="L22" s="100"/>
      <c r="M22" s="100"/>
      <c r="N22" s="100"/>
      <c r="O22" s="100"/>
      <c r="P22" s="100"/>
      <c r="Q22" s="100"/>
      <c r="R22" s="100"/>
      <c r="S22" s="100"/>
      <c r="T22" s="100"/>
      <c r="U22" s="100"/>
      <c r="V22" s="100"/>
      <c r="W22" s="100"/>
      <c r="X22" s="100"/>
      <c r="Y22" s="100"/>
      <c r="Z22" s="100"/>
    </row>
    <row r="23" spans="1:26">
      <c r="A23" s="100"/>
      <c r="B23" s="100"/>
      <c r="C23" s="100"/>
      <c r="D23" s="100"/>
      <c r="E23" s="100"/>
      <c r="F23" s="100"/>
      <c r="G23" s="100"/>
      <c r="H23" s="100"/>
      <c r="I23" s="100"/>
      <c r="J23" s="100"/>
      <c r="K23" s="100"/>
      <c r="L23" s="100"/>
      <c r="M23" s="100"/>
      <c r="N23" s="100"/>
      <c r="O23" s="100"/>
      <c r="P23" s="100"/>
      <c r="Q23" s="100"/>
      <c r="R23" s="100"/>
      <c r="S23" s="100"/>
      <c r="T23" s="100"/>
      <c r="U23" s="100"/>
      <c r="V23" s="100"/>
      <c r="W23" s="100"/>
      <c r="X23" s="100"/>
      <c r="Y23" s="100"/>
      <c r="Z23" s="100"/>
    </row>
    <row r="24" spans="1:26">
      <c r="A24" s="100"/>
      <c r="B24" s="100"/>
      <c r="C24" s="100"/>
      <c r="D24" s="100"/>
      <c r="E24" s="100"/>
      <c r="F24" s="100"/>
      <c r="G24" s="100"/>
      <c r="H24" s="100"/>
      <c r="I24" s="100"/>
      <c r="J24" s="100"/>
      <c r="K24" s="100"/>
      <c r="L24" s="100"/>
      <c r="M24" s="100"/>
      <c r="N24" s="100"/>
      <c r="O24" s="100"/>
      <c r="P24" s="100"/>
      <c r="Q24" s="100"/>
      <c r="R24" s="100"/>
      <c r="S24" s="100"/>
      <c r="T24" s="100"/>
      <c r="U24" s="100"/>
      <c r="V24" s="100"/>
      <c r="W24" s="100"/>
      <c r="X24" s="100"/>
      <c r="Y24" s="100"/>
      <c r="Z24" s="100"/>
    </row>
    <row r="25" spans="1:26">
      <c r="A25" s="100"/>
      <c r="B25" s="100" t="s">
        <v>754</v>
      </c>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row>
    <row r="26" spans="1:26">
      <c r="A26" s="100"/>
      <c r="B26" s="100" t="s">
        <v>755</v>
      </c>
      <c r="C26" s="100"/>
      <c r="D26" s="100"/>
      <c r="E26" s="100"/>
      <c r="F26" s="100"/>
      <c r="G26" s="100"/>
      <c r="H26" s="100"/>
      <c r="I26" s="100"/>
      <c r="J26" s="100"/>
      <c r="K26" s="100"/>
      <c r="L26" s="100"/>
      <c r="M26" s="100"/>
      <c r="N26" s="100"/>
      <c r="O26" s="100"/>
      <c r="P26" s="100"/>
      <c r="Q26" s="100"/>
      <c r="R26" s="100"/>
      <c r="S26" s="100"/>
      <c r="T26" s="100"/>
      <c r="U26" s="100"/>
      <c r="V26" s="100"/>
      <c r="W26" s="100"/>
      <c r="X26" s="100"/>
      <c r="Y26" s="100"/>
      <c r="Z26" s="100"/>
    </row>
    <row r="27" spans="1:26">
      <c r="A27" s="100"/>
      <c r="B27" s="100"/>
      <c r="C27" s="100"/>
      <c r="D27" s="100"/>
      <c r="E27" s="100"/>
      <c r="F27" s="100"/>
      <c r="G27" s="100"/>
      <c r="H27" s="100"/>
      <c r="I27" s="100"/>
      <c r="J27" s="100"/>
      <c r="K27" s="100"/>
      <c r="L27" s="100"/>
      <c r="M27" s="100"/>
      <c r="N27" s="100"/>
      <c r="O27" s="100"/>
      <c r="P27" s="100"/>
      <c r="Q27" s="100"/>
      <c r="R27" s="100"/>
      <c r="S27" s="100"/>
      <c r="T27" s="100"/>
      <c r="U27" s="100"/>
      <c r="V27" s="100"/>
      <c r="W27" s="100"/>
      <c r="X27" s="100"/>
      <c r="Y27" s="100"/>
      <c r="Z27" s="100"/>
    </row>
    <row r="28" spans="1:26">
      <c r="A28" s="100"/>
      <c r="B28" s="100"/>
      <c r="C28" s="35" t="s">
        <v>756</v>
      </c>
      <c r="D28" s="35"/>
      <c r="E28" s="35"/>
      <c r="F28" s="35"/>
      <c r="G28" s="35"/>
      <c r="H28" s="100"/>
      <c r="I28" s="100"/>
      <c r="J28" s="100"/>
      <c r="K28" s="100"/>
      <c r="L28" s="100"/>
      <c r="M28" s="100"/>
      <c r="N28" s="100"/>
      <c r="O28" s="100"/>
      <c r="P28" s="100"/>
      <c r="Q28" s="100"/>
      <c r="R28" s="100"/>
      <c r="S28" s="100"/>
      <c r="T28" s="100"/>
      <c r="U28" s="100"/>
      <c r="V28" s="100"/>
      <c r="W28" s="100"/>
      <c r="X28" s="100"/>
      <c r="Y28" s="100"/>
      <c r="Z28" s="100"/>
    </row>
    <row r="29" spans="1:26">
      <c r="A29" s="100"/>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row>
    <row r="30" spans="1:26">
      <c r="A30" s="100"/>
      <c r="B30" s="100"/>
      <c r="C30" s="100" t="s">
        <v>757</v>
      </c>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spans="1:26">
      <c r="A31" s="100"/>
      <c r="B31" s="100"/>
      <c r="C31" s="35" t="s">
        <v>758</v>
      </c>
      <c r="D31" s="35"/>
      <c r="E31" s="35"/>
      <c r="F31" s="35"/>
      <c r="G31" s="35"/>
      <c r="H31" s="100"/>
      <c r="I31" s="100"/>
      <c r="J31" s="100"/>
      <c r="K31" s="100"/>
      <c r="L31" s="100"/>
      <c r="M31" s="100"/>
      <c r="N31" s="100"/>
      <c r="O31" s="100"/>
      <c r="P31" s="100"/>
      <c r="Q31" s="100"/>
      <c r="R31" s="100"/>
      <c r="S31" s="100"/>
      <c r="T31" s="100"/>
      <c r="U31" s="100"/>
      <c r="V31" s="100"/>
      <c r="W31" s="100"/>
      <c r="X31" s="100"/>
      <c r="Y31" s="100"/>
      <c r="Z31" s="100"/>
    </row>
    <row r="32" spans="1:26">
      <c r="A32" s="100"/>
      <c r="B32" s="100"/>
      <c r="C32" s="100"/>
      <c r="D32" s="35" t="s">
        <v>759</v>
      </c>
      <c r="E32" s="100"/>
      <c r="F32" s="100"/>
      <c r="G32" s="100"/>
      <c r="H32" s="100"/>
      <c r="I32" s="100"/>
      <c r="J32" s="100"/>
      <c r="K32" s="100"/>
      <c r="L32" s="100"/>
      <c r="M32" s="100"/>
      <c r="N32" s="100"/>
      <c r="O32" s="100"/>
      <c r="P32" s="100"/>
      <c r="Q32" s="100"/>
      <c r="R32" s="100"/>
      <c r="S32" s="100"/>
      <c r="T32" s="100"/>
      <c r="U32" s="100"/>
      <c r="V32" s="100"/>
      <c r="W32" s="100"/>
      <c r="X32" s="100"/>
      <c r="Y32" s="100"/>
      <c r="Z32" s="100"/>
    </row>
    <row r="33" spans="1:26">
      <c r="A33" s="100"/>
      <c r="B33" s="100"/>
      <c r="C33" s="100"/>
      <c r="D33" s="100"/>
      <c r="E33" s="35"/>
      <c r="F33" s="35"/>
      <c r="G33" s="35"/>
      <c r="H33" s="35"/>
      <c r="I33" s="100"/>
      <c r="J33" s="100"/>
      <c r="K33" s="100"/>
      <c r="L33" s="100"/>
      <c r="M33" s="100"/>
      <c r="N33" s="100"/>
      <c r="O33" s="100"/>
      <c r="P33" s="100"/>
      <c r="Q33" s="100"/>
      <c r="R33" s="100"/>
      <c r="S33" s="100"/>
      <c r="T33" s="100"/>
      <c r="U33" s="100"/>
      <c r="V33" s="100"/>
      <c r="W33" s="100"/>
      <c r="X33" s="100"/>
      <c r="Y33" s="100"/>
      <c r="Z33" s="100"/>
    </row>
    <row r="34" spans="1:26">
      <c r="A34" s="100"/>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row>
    <row r="35" spans="1:26">
      <c r="A35" s="100"/>
      <c r="B35" s="648" t="s">
        <v>75</v>
      </c>
      <c r="C35" s="648"/>
      <c r="D35" s="648"/>
      <c r="E35" s="100"/>
      <c r="F35" s="100"/>
      <c r="G35" s="100"/>
      <c r="H35" s="100"/>
      <c r="I35" s="100"/>
      <c r="J35" s="100"/>
      <c r="K35" s="100"/>
      <c r="L35" s="100"/>
      <c r="M35" s="100"/>
      <c r="N35" s="100"/>
      <c r="O35" s="100"/>
      <c r="P35" s="100"/>
      <c r="Q35" s="100"/>
      <c r="R35" s="100"/>
      <c r="S35" s="100"/>
      <c r="T35" s="100"/>
      <c r="U35" s="100"/>
      <c r="V35" s="100"/>
      <c r="W35" s="100"/>
      <c r="X35" s="100"/>
      <c r="Y35" s="100"/>
      <c r="Z35" s="100"/>
    </row>
    <row r="36" spans="1:26">
      <c r="A36" s="100"/>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row>
    <row r="37" spans="1:26">
      <c r="A37" s="100"/>
      <c r="B37" s="100" t="s">
        <v>760</v>
      </c>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row>
    <row r="38" spans="1:26">
      <c r="A38" s="100"/>
      <c r="B38" s="100" t="s">
        <v>761</v>
      </c>
      <c r="C38" s="100"/>
      <c r="D38" s="100"/>
      <c r="E38" s="100"/>
      <c r="F38" s="100"/>
      <c r="G38" s="100"/>
      <c r="H38" s="100"/>
      <c r="I38" s="100"/>
      <c r="J38" s="100"/>
      <c r="K38" s="100"/>
      <c r="L38" s="100"/>
      <c r="M38" s="100"/>
      <c r="N38" s="100"/>
      <c r="O38" s="100"/>
      <c r="P38" s="100"/>
      <c r="Q38" s="100"/>
      <c r="R38" s="100"/>
      <c r="S38" s="100"/>
      <c r="T38" s="100"/>
      <c r="U38" s="100"/>
      <c r="V38" s="100"/>
      <c r="W38" s="100"/>
      <c r="X38" s="100"/>
      <c r="Y38" s="100"/>
      <c r="Z38" s="100"/>
    </row>
    <row r="39" spans="1:26">
      <c r="A39" s="100"/>
      <c r="B39" s="419" t="s">
        <v>762</v>
      </c>
      <c r="C39" s="35"/>
      <c r="D39" s="35"/>
      <c r="E39" s="35"/>
      <c r="F39" s="35"/>
      <c r="G39" s="35"/>
      <c r="H39" s="35"/>
      <c r="I39" s="35"/>
      <c r="J39" s="35"/>
      <c r="K39" s="35"/>
      <c r="L39" s="100"/>
      <c r="M39" s="100"/>
      <c r="N39" s="100"/>
      <c r="O39" s="100"/>
      <c r="P39" s="100"/>
      <c r="Q39" s="100"/>
      <c r="R39" s="100"/>
      <c r="S39" s="100"/>
      <c r="T39" s="100"/>
      <c r="U39" s="100"/>
      <c r="V39" s="100"/>
      <c r="W39" s="100"/>
      <c r="X39" s="100"/>
      <c r="Y39" s="100"/>
      <c r="Z39" s="100"/>
    </row>
    <row r="40" spans="1:26">
      <c r="A40" s="100"/>
      <c r="B40" s="100"/>
      <c r="C40" s="100"/>
      <c r="D40" s="100"/>
      <c r="E40" s="100"/>
      <c r="F40" s="100"/>
      <c r="G40" s="100"/>
      <c r="H40" s="100"/>
      <c r="I40" s="100"/>
      <c r="J40" s="100"/>
      <c r="K40" s="100"/>
      <c r="L40" s="100"/>
      <c r="M40" s="100"/>
      <c r="N40" s="100"/>
      <c r="O40" s="100"/>
      <c r="P40" s="100"/>
      <c r="Q40" s="100"/>
      <c r="R40" s="100"/>
      <c r="S40" s="100"/>
      <c r="T40" s="100"/>
      <c r="U40" s="100"/>
      <c r="V40" s="100"/>
      <c r="W40" s="100"/>
      <c r="X40" s="100"/>
      <c r="Y40" s="100"/>
      <c r="Z40" s="100"/>
    </row>
    <row r="41" ht="18.75" spans="1:26">
      <c r="A41" s="100"/>
      <c r="B41" s="100"/>
      <c r="C41" s="100"/>
      <c r="D41" s="100"/>
      <c r="E41" s="100"/>
      <c r="F41" s="100"/>
      <c r="G41" s="100"/>
      <c r="H41" s="100" t="s">
        <v>763</v>
      </c>
      <c r="I41" s="653" t="s">
        <v>764</v>
      </c>
      <c r="J41" s="100"/>
      <c r="K41" s="100"/>
      <c r="L41" s="100" t="s">
        <v>765</v>
      </c>
      <c r="M41" s="100"/>
      <c r="N41" s="100"/>
      <c r="O41" s="100"/>
      <c r="P41" s="100"/>
      <c r="Q41" s="100"/>
      <c r="R41" s="100"/>
      <c r="S41" s="100"/>
      <c r="T41" s="100"/>
      <c r="U41" s="100"/>
      <c r="V41" s="100"/>
      <c r="W41" s="100"/>
      <c r="X41" s="100"/>
      <c r="Y41" s="100"/>
      <c r="Z41" s="100"/>
    </row>
    <row r="42" spans="1:26">
      <c r="A42" s="100"/>
      <c r="B42" s="649" t="s">
        <v>766</v>
      </c>
      <c r="C42" s="649"/>
      <c r="D42" s="649"/>
      <c r="E42" s="649"/>
      <c r="F42" s="100"/>
      <c r="G42" s="100"/>
      <c r="H42" s="100"/>
      <c r="I42" s="100"/>
      <c r="J42" s="100"/>
      <c r="K42" s="100"/>
      <c r="L42" s="100"/>
      <c r="M42" s="100"/>
      <c r="N42" s="100"/>
      <c r="O42" s="100"/>
      <c r="P42" s="100"/>
      <c r="Q42" s="100"/>
      <c r="R42" s="100"/>
      <c r="S42" s="100"/>
      <c r="T42" s="100"/>
      <c r="U42" s="100"/>
      <c r="V42" s="100"/>
      <c r="W42" s="100"/>
      <c r="X42" s="100"/>
      <c r="Y42" s="100"/>
      <c r="Z42" s="100"/>
    </row>
    <row r="43" spans="1:26">
      <c r="A43" s="100"/>
      <c r="B43" s="100"/>
      <c r="C43" s="100" t="s">
        <v>767</v>
      </c>
      <c r="D43" s="100"/>
      <c r="E43" s="100"/>
      <c r="F43" s="100" t="s">
        <v>768</v>
      </c>
      <c r="G43" s="100"/>
      <c r="H43" s="100"/>
      <c r="I43" s="100"/>
      <c r="J43" s="100"/>
      <c r="K43" s="100"/>
      <c r="L43" s="100"/>
      <c r="M43" s="100" t="s">
        <v>769</v>
      </c>
      <c r="N43" s="100"/>
      <c r="O43" s="100"/>
      <c r="P43" s="100"/>
      <c r="Q43" s="100"/>
      <c r="R43" s="100"/>
      <c r="S43" s="100"/>
      <c r="T43" s="100"/>
      <c r="U43" s="100"/>
      <c r="V43" s="100"/>
      <c r="W43" s="100"/>
      <c r="X43" s="100"/>
      <c r="Y43" s="100"/>
      <c r="Z43" s="100"/>
    </row>
    <row r="44" spans="1:26">
      <c r="A44" s="100"/>
      <c r="B44" s="100"/>
      <c r="C44" s="100"/>
      <c r="D44" s="100"/>
      <c r="E44" s="100"/>
      <c r="F44" s="100" t="s">
        <v>770</v>
      </c>
      <c r="G44" s="100"/>
      <c r="H44" s="100"/>
      <c r="I44" s="100"/>
      <c r="J44" s="100"/>
      <c r="K44" s="100"/>
      <c r="L44" s="100"/>
      <c r="M44" s="100" t="s">
        <v>771</v>
      </c>
      <c r="N44" s="100"/>
      <c r="O44" s="194" t="s">
        <v>772</v>
      </c>
      <c r="P44" s="194"/>
      <c r="Q44" s="100"/>
      <c r="R44" s="100"/>
      <c r="S44" s="100"/>
      <c r="T44" s="100"/>
      <c r="U44" s="100"/>
      <c r="V44" s="100"/>
      <c r="W44" s="100"/>
      <c r="X44" s="100"/>
      <c r="Y44" s="100"/>
      <c r="Z44" s="100"/>
    </row>
    <row r="45" spans="1:26">
      <c r="A45" s="100"/>
      <c r="B45" s="100"/>
      <c r="C45" s="100"/>
      <c r="D45" s="100"/>
      <c r="E45" s="100"/>
      <c r="F45" s="100" t="s">
        <v>773</v>
      </c>
      <c r="G45" s="100"/>
      <c r="H45" s="100"/>
      <c r="I45" s="100"/>
      <c r="J45" s="100"/>
      <c r="K45" s="100"/>
      <c r="L45" s="100"/>
      <c r="M45" s="100"/>
      <c r="N45" s="100"/>
      <c r="O45" s="194"/>
      <c r="P45" s="194"/>
      <c r="Q45" s="100"/>
      <c r="R45" s="100"/>
      <c r="S45" s="100"/>
      <c r="T45" s="100"/>
      <c r="U45" s="100"/>
      <c r="V45" s="100"/>
      <c r="W45" s="100"/>
      <c r="X45" s="100"/>
      <c r="Y45" s="100"/>
      <c r="Z45" s="100"/>
    </row>
    <row r="46" spans="1:26">
      <c r="A46" s="100"/>
      <c r="B46" s="100"/>
      <c r="C46" s="100"/>
      <c r="D46" s="100"/>
      <c r="E46" s="100"/>
      <c r="F46" s="100"/>
      <c r="G46" s="100"/>
      <c r="H46" s="100"/>
      <c r="I46" s="100"/>
      <c r="J46" s="100"/>
      <c r="K46" s="100"/>
      <c r="L46" s="100"/>
      <c r="M46" s="100"/>
      <c r="N46" s="100"/>
      <c r="O46" s="100"/>
      <c r="P46" s="100"/>
      <c r="Q46" s="100"/>
      <c r="R46" s="100"/>
      <c r="S46" s="100"/>
      <c r="T46" s="100"/>
      <c r="U46" s="100"/>
      <c r="V46" s="100"/>
      <c r="W46" s="100"/>
      <c r="X46" s="100"/>
      <c r="Y46" s="100"/>
      <c r="Z46" s="100"/>
    </row>
    <row r="47" spans="1:26">
      <c r="A47" s="100"/>
      <c r="B47" s="649" t="s">
        <v>774</v>
      </c>
      <c r="C47" s="649"/>
      <c r="D47" s="649"/>
      <c r="E47" s="649"/>
      <c r="F47" s="100" t="s">
        <v>775</v>
      </c>
      <c r="G47" s="100" t="s">
        <v>776</v>
      </c>
      <c r="H47" s="100" t="s">
        <v>777</v>
      </c>
      <c r="I47" s="100"/>
      <c r="J47" s="100"/>
      <c r="K47" s="100"/>
      <c r="L47" s="100"/>
      <c r="M47" s="100"/>
      <c r="N47" s="100"/>
      <c r="O47" s="100"/>
      <c r="P47" s="100"/>
      <c r="Q47" s="100"/>
      <c r="R47" s="100"/>
      <c r="S47" s="100"/>
      <c r="T47" s="100"/>
      <c r="U47" s="100"/>
      <c r="V47" s="100"/>
      <c r="W47" s="100"/>
      <c r="X47" s="100"/>
      <c r="Y47" s="100"/>
      <c r="Z47" s="100"/>
    </row>
    <row r="48" spans="1:26">
      <c r="A48" s="100"/>
      <c r="B48" s="100"/>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row>
    <row r="49" spans="1:26">
      <c r="A49" s="100"/>
      <c r="B49" s="100"/>
      <c r="C49" s="100"/>
      <c r="D49" s="100"/>
      <c r="E49" s="100"/>
      <c r="F49" s="100" t="s">
        <v>778</v>
      </c>
      <c r="G49" s="100"/>
      <c r="H49" s="100"/>
      <c r="I49" s="100"/>
      <c r="J49" s="100"/>
      <c r="K49" s="100"/>
      <c r="L49" s="100"/>
      <c r="M49" s="100"/>
      <c r="N49" s="100"/>
      <c r="O49" s="100"/>
      <c r="P49" s="100"/>
      <c r="Q49" s="100"/>
      <c r="R49" s="100"/>
      <c r="S49" s="100"/>
      <c r="T49" s="100"/>
      <c r="U49" s="100"/>
      <c r="V49" s="100"/>
      <c r="W49" s="100"/>
      <c r="X49" s="100"/>
      <c r="Y49" s="100"/>
      <c r="Z49" s="100"/>
    </row>
    <row r="50" spans="1:26">
      <c r="A50" s="100"/>
      <c r="B50" s="100"/>
      <c r="C50" s="100"/>
      <c r="D50" s="100"/>
      <c r="E50" s="100"/>
      <c r="F50" s="100" t="s">
        <v>779</v>
      </c>
      <c r="G50" s="100"/>
      <c r="H50" s="100"/>
      <c r="I50" s="100"/>
      <c r="J50" s="100"/>
      <c r="K50" s="100"/>
      <c r="L50" s="100"/>
      <c r="M50" s="100"/>
      <c r="N50" s="100"/>
      <c r="O50" s="100"/>
      <c r="P50" s="100"/>
      <c r="Q50" s="100"/>
      <c r="R50" s="100"/>
      <c r="S50" s="100"/>
      <c r="T50" s="100"/>
      <c r="U50" s="100"/>
      <c r="V50" s="100"/>
      <c r="W50" s="100"/>
      <c r="X50" s="100"/>
      <c r="Y50" s="100"/>
      <c r="Z50" s="100"/>
    </row>
    <row r="51" spans="1:26">
      <c r="A51" s="100"/>
      <c r="B51" s="100"/>
      <c r="C51" s="100"/>
      <c r="D51" s="100"/>
      <c r="E51" s="100"/>
      <c r="F51" s="100"/>
      <c r="G51" s="100"/>
      <c r="H51" s="100"/>
      <c r="I51" s="100"/>
      <c r="J51" s="100"/>
      <c r="K51" s="100"/>
      <c r="L51" s="100"/>
      <c r="M51" s="100"/>
      <c r="N51" s="100"/>
      <c r="O51" s="100"/>
      <c r="P51" s="100"/>
      <c r="Q51" s="100"/>
      <c r="R51" s="100"/>
      <c r="S51" s="100"/>
      <c r="T51" s="100"/>
      <c r="U51" s="100"/>
      <c r="V51" s="100"/>
      <c r="W51" s="100"/>
      <c r="X51" s="100"/>
      <c r="Y51" s="100"/>
      <c r="Z51" s="100"/>
    </row>
    <row r="52" spans="1:26">
      <c r="A52" s="100"/>
      <c r="B52" s="100"/>
      <c r="C52" s="100"/>
      <c r="D52" s="100"/>
      <c r="E52" s="100"/>
      <c r="F52" s="100"/>
      <c r="G52" s="100"/>
      <c r="H52" s="100"/>
      <c r="I52" s="100"/>
      <c r="J52" s="100"/>
      <c r="K52" s="100"/>
      <c r="L52" s="100"/>
      <c r="M52" s="100"/>
      <c r="N52" s="100"/>
      <c r="O52" s="100"/>
      <c r="P52" s="100"/>
      <c r="Q52" s="100"/>
      <c r="R52" s="100"/>
      <c r="S52" s="100"/>
      <c r="T52" s="100"/>
      <c r="U52" s="100"/>
      <c r="V52" s="100"/>
      <c r="W52" s="100"/>
      <c r="X52" s="100"/>
      <c r="Y52" s="100"/>
      <c r="Z52" s="100"/>
    </row>
    <row r="53" spans="1:26">
      <c r="A53" s="100"/>
      <c r="B53" s="100"/>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row>
    <row r="54" ht="21" spans="1:26">
      <c r="A54" s="100"/>
      <c r="B54" s="650" t="s">
        <v>780</v>
      </c>
      <c r="C54" s="650"/>
      <c r="D54" s="650"/>
      <c r="E54" s="650"/>
      <c r="F54" s="651" t="s">
        <v>781</v>
      </c>
      <c r="G54" s="651"/>
      <c r="H54" s="651"/>
      <c r="I54" s="100"/>
      <c r="J54" s="100" t="s">
        <v>782</v>
      </c>
      <c r="K54" s="100"/>
      <c r="L54" s="100"/>
      <c r="M54" s="100"/>
      <c r="N54" s="100"/>
      <c r="O54" s="100"/>
      <c r="P54" s="100"/>
      <c r="Q54" s="100"/>
      <c r="R54" s="100"/>
      <c r="S54" s="100"/>
      <c r="T54" s="100"/>
      <c r="U54" s="100"/>
      <c r="V54" s="100"/>
      <c r="W54" s="100"/>
      <c r="X54" s="100"/>
      <c r="Y54" s="100"/>
      <c r="Z54" s="100"/>
    </row>
    <row r="55" spans="1:26">
      <c r="A55" s="100"/>
      <c r="B55" s="100"/>
      <c r="C55" s="100" t="s">
        <v>783</v>
      </c>
      <c r="D55" s="100"/>
      <c r="E55" s="100"/>
      <c r="F55" s="100"/>
      <c r="G55" s="100"/>
      <c r="H55" s="100"/>
      <c r="I55" s="100"/>
      <c r="J55" s="100"/>
      <c r="K55" s="100"/>
      <c r="L55" s="100"/>
      <c r="M55" s="100"/>
      <c r="N55" s="100"/>
      <c r="O55" s="100"/>
      <c r="P55" s="100"/>
      <c r="Q55" s="100"/>
      <c r="R55" s="100"/>
      <c r="S55" s="100"/>
      <c r="T55" s="100"/>
      <c r="U55" s="100"/>
      <c r="V55" s="100"/>
      <c r="W55" s="100"/>
      <c r="X55" s="100"/>
      <c r="Y55" s="100"/>
      <c r="Z55" s="100"/>
    </row>
    <row r="56" spans="1:26">
      <c r="A56" s="100"/>
      <c r="B56" s="100"/>
      <c r="C56" s="100"/>
      <c r="D56" s="100"/>
      <c r="E56" s="100"/>
      <c r="F56" s="100"/>
      <c r="G56" s="100"/>
      <c r="H56" s="100"/>
      <c r="I56" s="100"/>
      <c r="J56" s="100"/>
      <c r="K56" s="100"/>
      <c r="L56" s="100"/>
      <c r="M56" s="100"/>
      <c r="N56" s="100"/>
      <c r="O56" s="100"/>
      <c r="P56" s="100"/>
      <c r="Q56" s="100"/>
      <c r="R56" s="100"/>
      <c r="S56" s="100"/>
      <c r="T56" s="100"/>
      <c r="U56" s="100"/>
      <c r="V56" s="100"/>
      <c r="W56" s="100"/>
      <c r="X56" s="100"/>
      <c r="Y56" s="100"/>
      <c r="Z56" s="100"/>
    </row>
    <row r="57" spans="1:26">
      <c r="A57" s="100"/>
      <c r="B57" s="100"/>
      <c r="C57" s="100"/>
      <c r="D57" s="100"/>
      <c r="E57" s="100"/>
      <c r="F57" s="100"/>
      <c r="G57" s="100"/>
      <c r="H57" s="100"/>
      <c r="I57" s="100"/>
      <c r="J57" s="100"/>
      <c r="K57" s="100"/>
      <c r="L57" s="100"/>
      <c r="M57" s="100"/>
      <c r="N57" s="100"/>
      <c r="O57" s="100"/>
      <c r="P57" s="100"/>
      <c r="Q57" s="100"/>
      <c r="R57" s="100"/>
      <c r="S57" s="100"/>
      <c r="T57" s="100"/>
      <c r="U57" s="100"/>
      <c r="V57" s="100"/>
      <c r="W57" s="100"/>
      <c r="X57" s="100"/>
      <c r="Y57" s="100"/>
      <c r="Z57" s="100"/>
    </row>
    <row r="58" spans="1:26">
      <c r="A58" s="100"/>
      <c r="B58" s="100"/>
      <c r="C58" s="100" t="s">
        <v>784</v>
      </c>
      <c r="D58" s="100"/>
      <c r="E58" s="100"/>
      <c r="F58" s="100"/>
      <c r="G58" s="100" t="s">
        <v>785</v>
      </c>
      <c r="H58" s="100"/>
      <c r="I58" s="100"/>
      <c r="J58" s="100"/>
      <c r="K58" s="35" t="s">
        <v>786</v>
      </c>
      <c r="L58" s="35"/>
      <c r="M58" s="35"/>
      <c r="N58" s="35"/>
      <c r="O58" s="35"/>
      <c r="P58" s="35"/>
      <c r="Q58" s="35"/>
      <c r="R58" s="35"/>
      <c r="S58" s="100"/>
      <c r="T58" s="100"/>
      <c r="U58" s="100"/>
      <c r="V58" s="100"/>
      <c r="W58" s="100"/>
      <c r="X58" s="100"/>
      <c r="Y58" s="100"/>
      <c r="Z58" s="100"/>
    </row>
    <row r="59" spans="1:26">
      <c r="A59" s="100"/>
      <c r="B59" s="100"/>
      <c r="C59" s="100" t="s">
        <v>787</v>
      </c>
      <c r="D59" s="100"/>
      <c r="E59" s="100"/>
      <c r="F59" s="100"/>
      <c r="G59" s="100" t="s">
        <v>788</v>
      </c>
      <c r="H59" s="100"/>
      <c r="I59" s="100"/>
      <c r="J59" s="100"/>
      <c r="K59" s="100"/>
      <c r="L59" s="100"/>
      <c r="M59" s="100"/>
      <c r="N59" s="100"/>
      <c r="O59" s="100"/>
      <c r="P59" s="100"/>
      <c r="Q59" s="100"/>
      <c r="R59" s="100"/>
      <c r="S59" s="100"/>
      <c r="T59" s="100"/>
      <c r="U59" s="100"/>
      <c r="V59" s="100"/>
      <c r="W59" s="100"/>
      <c r="X59" s="100"/>
      <c r="Y59" s="100"/>
      <c r="Z59" s="100"/>
    </row>
    <row r="60" spans="1:26">
      <c r="A60" s="100"/>
      <c r="B60" s="100"/>
      <c r="C60" s="100"/>
      <c r="D60" s="100"/>
      <c r="E60" s="100"/>
      <c r="F60" s="100"/>
      <c r="G60" s="100"/>
      <c r="H60" s="100"/>
      <c r="I60" s="100"/>
      <c r="J60" s="100"/>
      <c r="K60" s="100"/>
      <c r="L60" s="100"/>
      <c r="M60" s="100"/>
      <c r="N60" s="100"/>
      <c r="O60" s="100"/>
      <c r="P60" s="100"/>
      <c r="Q60" s="100"/>
      <c r="R60" s="100"/>
      <c r="S60" s="100"/>
      <c r="T60" s="100"/>
      <c r="U60" s="100"/>
      <c r="V60" s="100"/>
      <c r="W60" s="100"/>
      <c r="X60" s="100"/>
      <c r="Y60" s="100"/>
      <c r="Z60" s="100"/>
    </row>
    <row r="61" spans="1:26">
      <c r="A61" s="100"/>
      <c r="B61" s="100"/>
      <c r="C61" s="100"/>
      <c r="D61" s="100"/>
      <c r="E61" s="100"/>
      <c r="F61" s="100"/>
      <c r="G61" s="100"/>
      <c r="H61" s="100"/>
      <c r="I61" s="100"/>
      <c r="J61" s="100"/>
      <c r="K61" s="100"/>
      <c r="L61" s="100"/>
      <c r="M61" s="100"/>
      <c r="N61" s="100"/>
      <c r="O61" s="100"/>
      <c r="P61" s="100"/>
      <c r="Q61" s="100"/>
      <c r="R61" s="100"/>
      <c r="S61" s="100"/>
      <c r="T61" s="100"/>
      <c r="U61" s="100"/>
      <c r="V61" s="100"/>
      <c r="W61" s="100"/>
      <c r="X61" s="100"/>
      <c r="Y61" s="100"/>
      <c r="Z61" s="100"/>
    </row>
    <row r="62" spans="1:26">
      <c r="A62" s="100"/>
      <c r="B62" s="100"/>
      <c r="C62" s="100" t="s">
        <v>717</v>
      </c>
      <c r="D62" s="100"/>
      <c r="E62" s="100" t="s">
        <v>789</v>
      </c>
      <c r="F62" s="100"/>
      <c r="G62" s="100"/>
      <c r="H62" s="100"/>
      <c r="I62" s="100"/>
      <c r="J62" s="100"/>
      <c r="K62" s="100"/>
      <c r="L62" s="100"/>
      <c r="M62" s="100"/>
      <c r="N62" s="100"/>
      <c r="O62" s="100"/>
      <c r="P62" s="100"/>
      <c r="Q62" s="100"/>
      <c r="R62" s="100"/>
      <c r="S62" s="100"/>
      <c r="T62" s="100"/>
      <c r="U62" s="100"/>
      <c r="V62" s="100"/>
      <c r="W62" s="100"/>
      <c r="X62" s="100"/>
      <c r="Y62" s="100"/>
      <c r="Z62" s="100"/>
    </row>
    <row r="63" spans="1:26">
      <c r="A63" s="100"/>
      <c r="B63" s="100"/>
      <c r="C63" s="100" t="s">
        <v>790</v>
      </c>
      <c r="D63" s="100"/>
      <c r="E63" s="100"/>
      <c r="F63" s="652" t="s">
        <v>791</v>
      </c>
      <c r="G63" s="652"/>
      <c r="H63" s="652"/>
      <c r="I63" s="652"/>
      <c r="J63" s="652"/>
      <c r="K63" s="652"/>
      <c r="L63" s="652"/>
      <c r="M63" s="652"/>
      <c r="N63" s="100"/>
      <c r="O63" s="100"/>
      <c r="P63" s="100"/>
      <c r="Q63" s="100"/>
      <c r="R63" s="100"/>
      <c r="S63" s="100"/>
      <c r="T63" s="100"/>
      <c r="U63" s="100"/>
      <c r="V63" s="100"/>
      <c r="W63" s="100"/>
      <c r="X63" s="100"/>
      <c r="Y63" s="100"/>
      <c r="Z63" s="100"/>
    </row>
    <row r="64" spans="1:26">
      <c r="A64" s="100"/>
      <c r="B64" s="100"/>
      <c r="C64" s="100"/>
      <c r="D64" s="100"/>
      <c r="E64" s="100"/>
      <c r="F64" s="100"/>
      <c r="G64" s="100"/>
      <c r="H64" s="100"/>
      <c r="I64" s="100"/>
      <c r="J64" s="100"/>
      <c r="K64" s="100"/>
      <c r="L64" s="100"/>
      <c r="M64" s="100"/>
      <c r="N64" s="100"/>
      <c r="O64" s="100"/>
      <c r="P64" s="100"/>
      <c r="Q64" s="100"/>
      <c r="R64" s="100"/>
      <c r="S64" s="100"/>
      <c r="T64" s="100"/>
      <c r="U64" s="100"/>
      <c r="V64" s="100"/>
      <c r="W64" s="100"/>
      <c r="X64" s="100"/>
      <c r="Y64" s="100"/>
      <c r="Z64" s="100"/>
    </row>
    <row r="65" spans="1:26">
      <c r="A65" s="100"/>
      <c r="B65" s="100"/>
      <c r="C65" s="100"/>
      <c r="D65" s="100"/>
      <c r="E65" s="100"/>
      <c r="F65" s="100"/>
      <c r="G65" s="100"/>
      <c r="H65" s="100"/>
      <c r="I65" s="100"/>
      <c r="J65" s="100"/>
      <c r="K65" s="100"/>
      <c r="L65" s="100"/>
      <c r="M65" s="100"/>
      <c r="N65" s="100"/>
      <c r="O65" s="100"/>
      <c r="P65" s="100"/>
      <c r="Q65" s="100"/>
      <c r="R65" s="100"/>
      <c r="S65" s="100"/>
      <c r="T65" s="100"/>
      <c r="U65" s="100"/>
      <c r="V65" s="100"/>
      <c r="W65" s="100"/>
      <c r="X65" s="100"/>
      <c r="Y65" s="100"/>
      <c r="Z65" s="100"/>
    </row>
    <row r="66" spans="1:26">
      <c r="A66" s="100"/>
      <c r="B66" s="100"/>
      <c r="C66" s="100"/>
      <c r="D66" s="100"/>
      <c r="E66" s="100"/>
      <c r="F66" s="100"/>
      <c r="G66" s="100"/>
      <c r="H66" s="100"/>
      <c r="I66" s="100"/>
      <c r="J66" s="100"/>
      <c r="K66" s="100"/>
      <c r="L66" s="100"/>
      <c r="M66" s="100"/>
      <c r="N66" s="100"/>
      <c r="O66" s="100"/>
      <c r="P66" s="100"/>
      <c r="Q66" s="100"/>
      <c r="R66" s="100"/>
      <c r="S66" s="100"/>
      <c r="T66" s="100"/>
      <c r="U66" s="100"/>
      <c r="V66" s="100"/>
      <c r="W66" s="100"/>
      <c r="X66" s="100"/>
      <c r="Y66" s="100"/>
      <c r="Z66" s="100"/>
    </row>
    <row r="67" spans="1:26">
      <c r="A67" s="100"/>
      <c r="B67" s="100"/>
      <c r="C67" s="100"/>
      <c r="D67" s="100"/>
      <c r="E67" s="100"/>
      <c r="F67" s="100"/>
      <c r="G67" s="100"/>
      <c r="H67" s="100"/>
      <c r="I67" s="100"/>
      <c r="J67" s="100"/>
      <c r="K67" s="100"/>
      <c r="L67" s="100"/>
      <c r="M67" s="100"/>
      <c r="N67" s="100"/>
      <c r="O67" s="100"/>
      <c r="P67" s="100"/>
      <c r="Q67" s="100"/>
      <c r="R67" s="100"/>
      <c r="S67" s="100"/>
      <c r="T67" s="100"/>
      <c r="U67" s="100"/>
      <c r="V67" s="100"/>
      <c r="W67" s="100"/>
      <c r="X67" s="100"/>
      <c r="Y67" s="100"/>
      <c r="Z67" s="100"/>
    </row>
    <row r="68" spans="1:26">
      <c r="A68" s="100"/>
      <c r="B68" s="654" t="s">
        <v>792</v>
      </c>
      <c r="C68" s="654"/>
      <c r="D68" s="654"/>
      <c r="E68" s="654"/>
      <c r="F68" s="654"/>
      <c r="G68" s="654"/>
      <c r="H68" s="654"/>
      <c r="I68" s="654"/>
      <c r="J68" s="100"/>
      <c r="K68" s="100"/>
      <c r="L68" s="100"/>
      <c r="M68" s="100"/>
      <c r="N68" s="100"/>
      <c r="O68" s="100"/>
      <c r="P68" s="100"/>
      <c r="Q68" s="100"/>
      <c r="R68" s="100"/>
      <c r="S68" s="100"/>
      <c r="T68" s="100"/>
      <c r="U68" s="100"/>
      <c r="V68" s="100"/>
      <c r="W68" s="100"/>
      <c r="X68" s="100"/>
      <c r="Y68" s="100"/>
      <c r="Z68" s="100"/>
    </row>
    <row r="69" spans="1:26">
      <c r="A69" s="100"/>
      <c r="B69" s="655"/>
      <c r="C69" s="655" t="s">
        <v>793</v>
      </c>
      <c r="D69" s="655"/>
      <c r="E69" s="655"/>
      <c r="F69" s="655"/>
      <c r="G69" s="655"/>
      <c r="H69" s="655"/>
      <c r="I69" s="655"/>
      <c r="J69" s="655"/>
      <c r="K69" s="655"/>
      <c r="L69" s="655"/>
      <c r="M69" s="100"/>
      <c r="N69" s="100"/>
      <c r="O69" s="100"/>
      <c r="P69" s="100"/>
      <c r="Q69" s="100"/>
      <c r="R69" s="100"/>
      <c r="S69" s="100"/>
      <c r="T69" s="100"/>
      <c r="U69" s="100"/>
      <c r="V69" s="100"/>
      <c r="W69" s="100"/>
      <c r="X69" s="100"/>
      <c r="Y69" s="100"/>
      <c r="Z69" s="100"/>
    </row>
    <row r="70" spans="1:26">
      <c r="A70" s="100"/>
      <c r="B70" s="100"/>
      <c r="C70" s="100"/>
      <c r="D70" s="100"/>
      <c r="E70" s="100"/>
      <c r="F70" s="100"/>
      <c r="G70" s="100"/>
      <c r="H70" s="100"/>
      <c r="I70" s="100"/>
      <c r="J70" s="100"/>
      <c r="K70" s="100"/>
      <c r="L70" s="100"/>
      <c r="M70" s="100"/>
      <c r="N70" s="100"/>
      <c r="O70" s="100"/>
      <c r="P70" s="100"/>
      <c r="Q70" s="100"/>
      <c r="R70" s="100"/>
      <c r="S70" s="100"/>
      <c r="T70" s="100"/>
      <c r="U70" s="100"/>
      <c r="V70" s="100"/>
      <c r="W70" s="100"/>
      <c r="X70" s="100"/>
      <c r="Y70" s="100"/>
      <c r="Z70" s="100"/>
    </row>
    <row r="71" spans="1:26">
      <c r="A71" s="100"/>
      <c r="B71" s="100"/>
      <c r="C71" s="35" t="s">
        <v>794</v>
      </c>
      <c r="D71" s="35"/>
      <c r="E71" s="35"/>
      <c r="F71" s="35"/>
      <c r="G71" s="100"/>
      <c r="H71" s="100"/>
      <c r="I71" s="100"/>
      <c r="J71" s="100"/>
      <c r="K71" s="100"/>
      <c r="L71" s="100"/>
      <c r="M71" s="100"/>
      <c r="N71" s="100"/>
      <c r="O71" s="100"/>
      <c r="P71" s="100"/>
      <c r="Q71" s="100"/>
      <c r="R71" s="100"/>
      <c r="S71" s="100"/>
      <c r="T71" s="100"/>
      <c r="U71" s="100"/>
      <c r="V71" s="100"/>
      <c r="W71" s="100"/>
      <c r="X71" s="100"/>
      <c r="Y71" s="100"/>
      <c r="Z71" s="100"/>
    </row>
    <row r="72" spans="1:26">
      <c r="A72" s="100"/>
      <c r="B72" s="100"/>
      <c r="C72" s="100"/>
      <c r="D72" s="100"/>
      <c r="E72" s="100"/>
      <c r="F72" s="100"/>
      <c r="G72" s="100"/>
      <c r="H72" s="100"/>
      <c r="I72" s="100"/>
      <c r="J72" s="100"/>
      <c r="K72" s="100"/>
      <c r="L72" s="100"/>
      <c r="M72" s="100"/>
      <c r="N72" s="100"/>
      <c r="O72" s="100"/>
      <c r="P72" s="100"/>
      <c r="Q72" s="100"/>
      <c r="R72" s="100"/>
      <c r="S72" s="100"/>
      <c r="T72" s="100"/>
      <c r="U72" s="100"/>
      <c r="V72" s="100"/>
      <c r="W72" s="100"/>
      <c r="X72" s="100"/>
      <c r="Y72" s="100"/>
      <c r="Z72" s="100"/>
    </row>
    <row r="73" spans="1:26">
      <c r="A73" s="100" t="s">
        <v>795</v>
      </c>
      <c r="B73" s="35" t="s">
        <v>796</v>
      </c>
      <c r="C73" s="35"/>
      <c r="D73" s="100" t="s">
        <v>797</v>
      </c>
      <c r="E73" s="100"/>
      <c r="F73" s="100"/>
      <c r="G73" s="100"/>
      <c r="H73" s="100"/>
      <c r="I73" s="100"/>
      <c r="J73" s="100"/>
      <c r="K73" s="100"/>
      <c r="L73" s="100"/>
      <c r="M73" s="662" t="s">
        <v>798</v>
      </c>
      <c r="N73" s="662"/>
      <c r="O73" s="662"/>
      <c r="P73" s="662"/>
      <c r="Q73" s="662"/>
      <c r="R73" s="100"/>
      <c r="S73" s="100"/>
      <c r="T73" s="100"/>
      <c r="U73" s="100"/>
      <c r="V73" s="100"/>
      <c r="W73" s="100"/>
      <c r="X73" s="100"/>
      <c r="Y73" s="100"/>
      <c r="Z73" s="100"/>
    </row>
    <row r="74" spans="1:26">
      <c r="A74" s="100"/>
      <c r="B74" s="35" t="s">
        <v>799</v>
      </c>
      <c r="C74" s="35"/>
      <c r="D74" s="100" t="s">
        <v>800</v>
      </c>
      <c r="E74" s="100"/>
      <c r="F74" s="100"/>
      <c r="G74" s="100"/>
      <c r="H74" s="100"/>
      <c r="I74" s="100"/>
      <c r="J74" s="100"/>
      <c r="K74" s="100"/>
      <c r="L74" s="100"/>
      <c r="M74" s="266" t="s">
        <v>801</v>
      </c>
      <c r="N74" s="266"/>
      <c r="O74" s="266"/>
      <c r="P74" s="266"/>
      <c r="Q74" s="266"/>
      <c r="R74" s="100"/>
      <c r="S74" s="100"/>
      <c r="T74" s="100"/>
      <c r="U74" s="100"/>
      <c r="V74" s="100"/>
      <c r="W74" s="100"/>
      <c r="X74" s="100"/>
      <c r="Y74" s="100"/>
      <c r="Z74" s="100"/>
    </row>
    <row r="75" spans="1:26">
      <c r="A75" s="100"/>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row>
    <row r="76" spans="1:26">
      <c r="A76" s="100"/>
      <c r="B76" s="100"/>
      <c r="C76" s="100"/>
      <c r="D76" s="100"/>
      <c r="E76" s="100"/>
      <c r="F76" s="100"/>
      <c r="G76" s="100"/>
      <c r="H76" s="100"/>
      <c r="I76" s="100"/>
      <c r="J76" s="100"/>
      <c r="K76" s="100"/>
      <c r="L76" s="100"/>
      <c r="M76" s="100"/>
      <c r="N76" s="100"/>
      <c r="O76" s="100"/>
      <c r="P76" s="100"/>
      <c r="Q76" s="100"/>
      <c r="R76" s="100"/>
      <c r="S76" s="100"/>
      <c r="T76" s="100"/>
      <c r="U76" s="100"/>
      <c r="V76" s="100"/>
      <c r="W76" s="100"/>
      <c r="X76" s="100"/>
      <c r="Y76" s="100"/>
      <c r="Z76" s="100"/>
    </row>
    <row r="77" spans="1:26">
      <c r="A77" s="100"/>
      <c r="B77" s="100"/>
      <c r="C77" s="35" t="s">
        <v>802</v>
      </c>
      <c r="D77" s="35"/>
      <c r="E77" s="35"/>
      <c r="F77" s="35"/>
      <c r="G77" s="35"/>
      <c r="H77" s="35"/>
      <c r="I77" s="35"/>
      <c r="J77" s="100"/>
      <c r="K77" s="100"/>
      <c r="L77" s="100"/>
      <c r="M77" s="100"/>
      <c r="N77" s="100"/>
      <c r="O77" s="100"/>
      <c r="P77" s="100"/>
      <c r="Q77" s="100"/>
      <c r="R77" s="100"/>
      <c r="S77" s="100"/>
      <c r="T77" s="100"/>
      <c r="U77" s="100"/>
      <c r="V77" s="100"/>
      <c r="W77" s="100"/>
      <c r="X77" s="100"/>
      <c r="Y77" s="100"/>
      <c r="Z77" s="100"/>
    </row>
    <row r="78" spans="1:26">
      <c r="A78" s="100"/>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row>
    <row r="79" spans="1:26">
      <c r="A79" s="100"/>
      <c r="B79" s="100"/>
      <c r="C79" s="100"/>
      <c r="D79" s="100"/>
      <c r="E79" s="100"/>
      <c r="F79" s="100"/>
      <c r="G79" s="100"/>
      <c r="H79" s="100"/>
      <c r="I79" s="100"/>
      <c r="J79" s="100"/>
      <c r="K79" s="100"/>
      <c r="L79" s="100"/>
      <c r="M79" s="100"/>
      <c r="N79" s="100"/>
      <c r="O79" s="100"/>
      <c r="P79" s="100"/>
      <c r="Q79" s="100"/>
      <c r="R79" s="100"/>
      <c r="S79" s="100"/>
      <c r="T79" s="100"/>
      <c r="U79" s="100"/>
      <c r="V79" s="100"/>
      <c r="W79" s="100"/>
      <c r="X79" s="100"/>
      <c r="Y79" s="100"/>
      <c r="Z79" s="100"/>
    </row>
    <row r="80" s="17" customFormat="1" spans="1:26">
      <c r="A80" s="245"/>
      <c r="B80" s="245"/>
      <c r="C80" s="245"/>
      <c r="D80" s="245"/>
      <c r="E80" s="245"/>
      <c r="F80" s="245"/>
      <c r="G80" s="245"/>
      <c r="H80" s="245"/>
      <c r="I80" s="245"/>
      <c r="J80" s="245"/>
      <c r="K80" s="245"/>
      <c r="L80" s="245"/>
      <c r="M80" s="245"/>
      <c r="N80" s="245"/>
      <c r="O80" s="245"/>
      <c r="P80" s="245"/>
      <c r="Q80" s="245"/>
      <c r="R80" s="245"/>
      <c r="S80" s="245"/>
      <c r="T80" s="245"/>
      <c r="U80" s="245"/>
      <c r="V80" s="245"/>
      <c r="W80" s="245"/>
      <c r="X80" s="245"/>
      <c r="Y80" s="245"/>
      <c r="Z80" s="245"/>
    </row>
    <row r="81" spans="1:26">
      <c r="A81" s="100"/>
      <c r="B81" s="100"/>
      <c r="C81" s="100"/>
      <c r="D81" s="100"/>
      <c r="E81" s="100"/>
      <c r="F81" s="100"/>
      <c r="G81" s="100"/>
      <c r="H81" s="100"/>
      <c r="I81" s="100"/>
      <c r="J81" s="100"/>
      <c r="K81" s="100"/>
      <c r="L81" s="100"/>
      <c r="M81" s="100"/>
      <c r="N81" s="100"/>
      <c r="O81" s="100"/>
      <c r="P81" s="100"/>
      <c r="Q81" s="100"/>
      <c r="R81" s="100"/>
      <c r="S81" s="100"/>
      <c r="T81" s="100"/>
      <c r="U81" s="100"/>
      <c r="V81" s="100"/>
      <c r="W81" s="100"/>
      <c r="X81" s="100"/>
      <c r="Y81" s="100"/>
      <c r="Z81" s="100"/>
    </row>
    <row r="82" spans="1:26">
      <c r="A82" s="100"/>
      <c r="B82" s="100" t="s">
        <v>803</v>
      </c>
      <c r="C82" s="100"/>
      <c r="D82" s="100"/>
      <c r="E82" s="100"/>
      <c r="F82" s="100"/>
      <c r="G82" s="100"/>
      <c r="H82" s="100"/>
      <c r="I82" s="100"/>
      <c r="J82" s="100"/>
      <c r="K82" s="100"/>
      <c r="L82" s="100"/>
      <c r="M82" s="100"/>
      <c r="N82" s="100"/>
      <c r="O82" s="100"/>
      <c r="P82" s="100"/>
      <c r="Q82" s="100"/>
      <c r="R82" s="100"/>
      <c r="S82" s="100"/>
      <c r="T82" s="100"/>
      <c r="U82" s="100"/>
      <c r="V82" s="100"/>
      <c r="W82" s="100"/>
      <c r="X82" s="100"/>
      <c r="Y82" s="100"/>
      <c r="Z82" s="100"/>
    </row>
    <row r="83" spans="1:26">
      <c r="A83" s="100"/>
      <c r="B83" s="100"/>
      <c r="C83" s="100"/>
      <c r="D83" s="100"/>
      <c r="E83" s="100"/>
      <c r="F83" s="100"/>
      <c r="G83" s="100"/>
      <c r="H83" s="100"/>
      <c r="I83" s="100"/>
      <c r="J83" s="100"/>
      <c r="K83" s="100"/>
      <c r="L83" s="100"/>
      <c r="M83" s="100"/>
      <c r="N83" s="100"/>
      <c r="O83" s="100"/>
      <c r="P83" s="100"/>
      <c r="Q83" s="100"/>
      <c r="R83" s="100"/>
      <c r="S83" s="100"/>
      <c r="T83" s="100"/>
      <c r="U83" s="100"/>
      <c r="V83" s="100"/>
      <c r="W83" s="100"/>
      <c r="X83" s="100"/>
      <c r="Y83" s="100"/>
      <c r="Z83" s="100"/>
    </row>
    <row r="84" spans="1:26">
      <c r="A84" s="100"/>
      <c r="B84" s="100"/>
      <c r="C84" s="35" t="s">
        <v>804</v>
      </c>
      <c r="D84" s="35" t="s">
        <v>805</v>
      </c>
      <c r="E84" s="35"/>
      <c r="F84" s="35"/>
      <c r="G84" s="35"/>
      <c r="H84" s="35"/>
      <c r="I84" s="35"/>
      <c r="J84" s="100"/>
      <c r="K84" s="100" t="s">
        <v>806</v>
      </c>
      <c r="L84" s="100"/>
      <c r="M84" s="35" t="s">
        <v>807</v>
      </c>
      <c r="N84" s="35"/>
      <c r="O84" s="35"/>
      <c r="P84" s="100"/>
      <c r="Q84" s="100"/>
      <c r="R84" s="100"/>
      <c r="S84" s="100"/>
      <c r="T84" s="100"/>
      <c r="U84" s="100"/>
      <c r="V84" s="100"/>
      <c r="W84" s="100"/>
      <c r="X84" s="100"/>
      <c r="Y84" s="100"/>
      <c r="Z84" s="100"/>
    </row>
    <row r="85" spans="1:26">
      <c r="A85" s="100"/>
      <c r="B85" s="100"/>
      <c r="C85" s="100"/>
      <c r="D85" s="100"/>
      <c r="E85" s="100"/>
      <c r="F85" s="100"/>
      <c r="G85" s="100"/>
      <c r="H85" s="100"/>
      <c r="I85" s="100"/>
      <c r="J85" s="100"/>
      <c r="K85" s="100"/>
      <c r="L85" s="100"/>
      <c r="M85" s="100"/>
      <c r="N85" s="100"/>
      <c r="O85" s="100"/>
      <c r="P85" s="100"/>
      <c r="Q85" s="100"/>
      <c r="R85" s="100"/>
      <c r="S85" s="100"/>
      <c r="T85" s="100"/>
      <c r="U85" s="100"/>
      <c r="V85" s="100"/>
      <c r="W85" s="100"/>
      <c r="X85" s="100"/>
      <c r="Y85" s="100"/>
      <c r="Z85" s="100"/>
    </row>
    <row r="86" spans="1:26">
      <c r="A86" s="100"/>
      <c r="B86" s="100"/>
      <c r="C86" s="35" t="s">
        <v>808</v>
      </c>
      <c r="D86" s="100" t="s">
        <v>805</v>
      </c>
      <c r="E86" s="100"/>
      <c r="F86" s="100"/>
      <c r="G86" s="100"/>
      <c r="H86" s="100"/>
      <c r="I86" s="100"/>
      <c r="J86" s="100"/>
      <c r="K86" s="100" t="s">
        <v>809</v>
      </c>
      <c r="L86" s="100"/>
      <c r="M86" s="35" t="s">
        <v>810</v>
      </c>
      <c r="N86" s="35"/>
      <c r="O86" s="100"/>
      <c r="P86" s="100"/>
      <c r="Q86" s="100"/>
      <c r="R86" s="100"/>
      <c r="S86" s="100"/>
      <c r="T86" s="100"/>
      <c r="U86" s="100"/>
      <c r="V86" s="100"/>
      <c r="W86" s="100"/>
      <c r="X86" s="100"/>
      <c r="Y86" s="100"/>
      <c r="Z86" s="100"/>
    </row>
    <row r="87" spans="1:26">
      <c r="A87" s="100"/>
      <c r="B87" s="100"/>
      <c r="C87" s="100"/>
      <c r="D87" s="656" t="s">
        <v>811</v>
      </c>
      <c r="E87" s="656"/>
      <c r="F87" s="100"/>
      <c r="G87" s="100"/>
      <c r="H87" s="100"/>
      <c r="I87" s="100"/>
      <c r="J87" s="100"/>
      <c r="K87" s="100"/>
      <c r="L87" s="100"/>
      <c r="M87" s="100"/>
      <c r="N87" s="100"/>
      <c r="O87" s="100"/>
      <c r="P87" s="100"/>
      <c r="Q87" s="100"/>
      <c r="R87" s="100"/>
      <c r="S87" s="100"/>
      <c r="T87" s="100"/>
      <c r="U87" s="100"/>
      <c r="V87" s="100"/>
      <c r="W87" s="100"/>
      <c r="X87" s="100"/>
      <c r="Y87" s="100"/>
      <c r="Z87" s="100"/>
    </row>
    <row r="88" spans="1:26">
      <c r="A88" s="100"/>
      <c r="B88" s="100"/>
      <c r="C88" s="100"/>
      <c r="D88" s="657" t="s">
        <v>812</v>
      </c>
      <c r="E88" s="657"/>
      <c r="F88" s="100" t="s">
        <v>813</v>
      </c>
      <c r="G88" s="100"/>
      <c r="H88" s="100"/>
      <c r="I88" s="100"/>
      <c r="J88" s="100"/>
      <c r="K88" s="100"/>
      <c r="L88" s="100"/>
      <c r="M88" s="100"/>
      <c r="N88" s="100"/>
      <c r="O88" s="100"/>
      <c r="P88" s="100"/>
      <c r="Q88" s="100"/>
      <c r="R88" s="100"/>
      <c r="S88" s="100"/>
      <c r="T88" s="100"/>
      <c r="U88" s="100"/>
      <c r="V88" s="100"/>
      <c r="W88" s="100"/>
      <c r="X88" s="100"/>
      <c r="Y88" s="100"/>
      <c r="Z88" s="100"/>
    </row>
    <row r="89" spans="1:26">
      <c r="A89" s="100"/>
      <c r="B89" s="100"/>
      <c r="C89" s="100"/>
      <c r="D89" s="657" t="s">
        <v>814</v>
      </c>
      <c r="E89" s="657"/>
      <c r="F89" s="100"/>
      <c r="G89" s="100"/>
      <c r="H89" s="100"/>
      <c r="I89" s="100"/>
      <c r="J89" s="100"/>
      <c r="K89" s="100"/>
      <c r="L89" s="100"/>
      <c r="M89" s="100"/>
      <c r="N89" s="100"/>
      <c r="O89" s="100"/>
      <c r="P89" s="100"/>
      <c r="Q89" s="100"/>
      <c r="R89" s="100"/>
      <c r="S89" s="100"/>
      <c r="T89" s="100"/>
      <c r="U89" s="100"/>
      <c r="V89" s="100"/>
      <c r="W89" s="100"/>
      <c r="X89" s="100"/>
      <c r="Y89" s="100"/>
      <c r="Z89" s="100"/>
    </row>
    <row r="90" spans="1:26">
      <c r="A90" s="100"/>
      <c r="B90" s="100"/>
      <c r="C90" s="100"/>
      <c r="D90" s="657" t="s">
        <v>815</v>
      </c>
      <c r="E90" s="657"/>
      <c r="F90" s="100"/>
      <c r="G90" s="100"/>
      <c r="H90" s="100"/>
      <c r="I90" s="100"/>
      <c r="J90" s="100"/>
      <c r="K90" s="100"/>
      <c r="L90" s="100"/>
      <c r="M90" s="100"/>
      <c r="N90" s="100"/>
      <c r="O90" s="100"/>
      <c r="P90" s="100"/>
      <c r="Q90" s="100"/>
      <c r="R90" s="100"/>
      <c r="S90" s="100"/>
      <c r="T90" s="100"/>
      <c r="U90" s="100"/>
      <c r="V90" s="100"/>
      <c r="W90" s="100"/>
      <c r="X90" s="100"/>
      <c r="Y90" s="100"/>
      <c r="Z90" s="100"/>
    </row>
    <row r="91" spans="1:26">
      <c r="A91" s="100"/>
      <c r="B91" s="100"/>
      <c r="C91" s="100" t="s">
        <v>816</v>
      </c>
      <c r="D91" s="100"/>
      <c r="E91" s="100"/>
      <c r="F91" s="100"/>
      <c r="G91" s="100"/>
      <c r="H91" s="100"/>
      <c r="I91" s="100"/>
      <c r="J91" s="100"/>
      <c r="K91" s="100"/>
      <c r="L91" s="100"/>
      <c r="M91" s="100"/>
      <c r="N91" s="100"/>
      <c r="O91" s="100"/>
      <c r="P91" s="100"/>
      <c r="Q91" s="100"/>
      <c r="R91" s="100"/>
      <c r="S91" s="100"/>
      <c r="T91" s="100"/>
      <c r="U91" s="100"/>
      <c r="V91" s="100"/>
      <c r="W91" s="100"/>
      <c r="X91" s="100"/>
      <c r="Y91" s="100"/>
      <c r="Z91" s="100"/>
    </row>
    <row r="92" spans="1:26">
      <c r="A92" s="100"/>
      <c r="B92" s="100"/>
      <c r="C92" s="100" t="s">
        <v>753</v>
      </c>
      <c r="D92" s="100"/>
      <c r="E92" s="100"/>
      <c r="F92" s="100"/>
      <c r="G92" s="100"/>
      <c r="H92" s="100"/>
      <c r="I92" s="100"/>
      <c r="J92" s="100"/>
      <c r="K92" s="100"/>
      <c r="L92" s="100"/>
      <c r="M92" s="100"/>
      <c r="N92" s="100"/>
      <c r="O92" s="100"/>
      <c r="P92" s="100"/>
      <c r="Q92" s="100"/>
      <c r="R92" s="100"/>
      <c r="S92" s="100"/>
      <c r="T92" s="100"/>
      <c r="U92" s="100"/>
      <c r="V92" s="100"/>
      <c r="W92" s="100"/>
      <c r="X92" s="100"/>
      <c r="Y92" s="100"/>
      <c r="Z92" s="100"/>
    </row>
    <row r="93" spans="1:26">
      <c r="A93" s="100"/>
      <c r="B93" s="100"/>
      <c r="C93" s="100"/>
      <c r="D93" s="100"/>
      <c r="E93" s="100"/>
      <c r="F93" s="100"/>
      <c r="G93" s="100"/>
      <c r="H93" s="100"/>
      <c r="I93" s="100"/>
      <c r="J93" s="100"/>
      <c r="K93" s="100"/>
      <c r="L93" s="100"/>
      <c r="M93" s="100"/>
      <c r="N93" s="100"/>
      <c r="O93" s="100"/>
      <c r="P93" s="100"/>
      <c r="Q93" s="100"/>
      <c r="R93" s="100"/>
      <c r="S93" s="100"/>
      <c r="T93" s="100"/>
      <c r="U93" s="100"/>
      <c r="V93" s="100"/>
      <c r="W93" s="100"/>
      <c r="X93" s="100"/>
      <c r="Y93" s="100"/>
      <c r="Z93" s="100"/>
    </row>
    <row r="94" spans="1:26">
      <c r="A94" s="100"/>
      <c r="B94" s="100"/>
      <c r="C94" s="100"/>
      <c r="D94" s="658" t="s">
        <v>817</v>
      </c>
      <c r="E94" s="658"/>
      <c r="F94" s="658"/>
      <c r="G94" s="658"/>
      <c r="H94" s="658" t="s">
        <v>818</v>
      </c>
      <c r="I94" s="658"/>
      <c r="J94" s="658"/>
      <c r="K94" s="658"/>
      <c r="L94" s="658"/>
      <c r="M94" s="100"/>
      <c r="N94" s="100"/>
      <c r="O94" s="100"/>
      <c r="P94" s="100"/>
      <c r="Q94" s="100"/>
      <c r="R94" s="100"/>
      <c r="S94" s="100"/>
      <c r="T94" s="100"/>
      <c r="U94" s="100"/>
      <c r="V94" s="100"/>
      <c r="W94" s="100"/>
      <c r="X94" s="100"/>
      <c r="Y94" s="100"/>
      <c r="Z94" s="100"/>
    </row>
    <row r="95" spans="1:26">
      <c r="A95" s="100"/>
      <c r="B95" s="100"/>
      <c r="C95" s="100"/>
      <c r="D95" s="658">
        <v>85</v>
      </c>
      <c r="E95" s="658"/>
      <c r="F95" s="658" t="s">
        <v>819</v>
      </c>
      <c r="G95" s="658"/>
      <c r="H95" s="658">
        <v>89</v>
      </c>
      <c r="I95" s="658"/>
      <c r="J95" s="658"/>
      <c r="K95" s="658"/>
      <c r="L95" s="658"/>
      <c r="M95" s="100"/>
      <c r="N95" s="100"/>
      <c r="O95" s="100"/>
      <c r="P95" s="100"/>
      <c r="Q95" s="100"/>
      <c r="R95" s="100"/>
      <c r="S95" s="100"/>
      <c r="T95" s="100"/>
      <c r="U95" s="100"/>
      <c r="V95" s="100"/>
      <c r="W95" s="100"/>
      <c r="X95" s="100"/>
      <c r="Y95" s="100"/>
      <c r="Z95" s="100"/>
    </row>
    <row r="96" spans="1:26">
      <c r="A96" s="100"/>
      <c r="B96" s="100"/>
      <c r="C96" s="100"/>
      <c r="D96" s="658">
        <v>86</v>
      </c>
      <c r="E96" s="658"/>
      <c r="F96" s="658" t="s">
        <v>820</v>
      </c>
      <c r="G96" s="658"/>
      <c r="H96" s="658">
        <v>81</v>
      </c>
      <c r="I96" s="658"/>
      <c r="J96" s="658"/>
      <c r="K96" s="658"/>
      <c r="L96" s="658"/>
      <c r="M96" s="100"/>
      <c r="N96" s="100"/>
      <c r="O96" s="100"/>
      <c r="P96" s="100"/>
      <c r="Q96" s="100"/>
      <c r="R96" s="100"/>
      <c r="S96" s="100"/>
      <c r="T96" s="100"/>
      <c r="U96" s="100"/>
      <c r="V96" s="100"/>
      <c r="W96" s="100"/>
      <c r="X96" s="100"/>
      <c r="Y96" s="100"/>
      <c r="Z96" s="100"/>
    </row>
    <row r="97" spans="1:26">
      <c r="A97" s="100"/>
      <c r="B97" s="100"/>
      <c r="C97" s="100"/>
      <c r="D97" s="658">
        <v>87</v>
      </c>
      <c r="E97" s="658"/>
      <c r="F97" s="658" t="s">
        <v>821</v>
      </c>
      <c r="G97" s="658"/>
      <c r="H97" s="658">
        <v>83</v>
      </c>
      <c r="I97" s="658"/>
      <c r="J97" s="658"/>
      <c r="K97" s="658"/>
      <c r="L97" s="658"/>
      <c r="M97" s="100"/>
      <c r="N97" s="100"/>
      <c r="O97" s="100"/>
      <c r="P97" s="100"/>
      <c r="Q97" s="100"/>
      <c r="R97" s="100"/>
      <c r="S97" s="100"/>
      <c r="T97" s="100"/>
      <c r="U97" s="100"/>
      <c r="V97" s="100"/>
      <c r="W97" s="100"/>
      <c r="X97" s="100"/>
      <c r="Y97" s="100"/>
      <c r="Z97" s="100"/>
    </row>
    <row r="98" spans="1:26">
      <c r="A98" s="100"/>
      <c r="B98" s="100"/>
      <c r="C98" s="100"/>
      <c r="D98" s="658">
        <v>92</v>
      </c>
      <c r="E98" s="658"/>
      <c r="F98" s="658" t="s">
        <v>822</v>
      </c>
      <c r="G98" s="658"/>
      <c r="H98" s="658">
        <v>85</v>
      </c>
      <c r="I98" s="658"/>
      <c r="J98" s="658"/>
      <c r="K98" s="658"/>
      <c r="L98" s="658"/>
      <c r="M98" s="100"/>
      <c r="N98" s="100"/>
      <c r="O98" s="100"/>
      <c r="P98" s="100"/>
      <c r="Q98" s="100"/>
      <c r="R98" s="100"/>
      <c r="S98" s="100"/>
      <c r="T98" s="100"/>
      <c r="U98" s="100"/>
      <c r="V98" s="100"/>
      <c r="W98" s="100"/>
      <c r="X98" s="100"/>
      <c r="Y98" s="100"/>
      <c r="Z98" s="100"/>
    </row>
    <row r="99" spans="1:26">
      <c r="A99" s="100"/>
      <c r="B99" s="100"/>
      <c r="C99" s="100"/>
      <c r="D99" s="658"/>
      <c r="E99" s="658"/>
      <c r="F99" s="658"/>
      <c r="G99" s="658"/>
      <c r="H99" s="658"/>
      <c r="I99" s="658"/>
      <c r="J99" s="658"/>
      <c r="K99" s="658"/>
      <c r="L99" s="658"/>
      <c r="M99" s="100"/>
      <c r="N99" s="100"/>
      <c r="O99" s="100"/>
      <c r="P99" s="100"/>
      <c r="Q99" s="100"/>
      <c r="R99" s="100"/>
      <c r="S99" s="100"/>
      <c r="T99" s="100"/>
      <c r="U99" s="100"/>
      <c r="V99" s="100"/>
      <c r="W99" s="100"/>
      <c r="X99" s="100"/>
      <c r="Y99" s="100"/>
      <c r="Z99" s="100"/>
    </row>
    <row r="100" spans="1:26">
      <c r="A100" s="100"/>
      <c r="B100" s="100"/>
      <c r="C100" s="100"/>
      <c r="D100" s="658"/>
      <c r="E100" s="658"/>
      <c r="F100" s="658"/>
      <c r="G100" s="658"/>
      <c r="H100" s="658"/>
      <c r="I100" s="658"/>
      <c r="J100" s="658"/>
      <c r="K100" s="658"/>
      <c r="L100" s="658"/>
      <c r="M100" s="100"/>
      <c r="N100" s="100"/>
      <c r="O100" s="100"/>
      <c r="P100" s="100"/>
      <c r="Q100" s="100"/>
      <c r="R100" s="100"/>
      <c r="S100" s="100"/>
      <c r="T100" s="100"/>
      <c r="U100" s="100"/>
      <c r="V100" s="100"/>
      <c r="W100" s="100"/>
      <c r="X100" s="100"/>
      <c r="Y100" s="100"/>
      <c r="Z100" s="100"/>
    </row>
    <row r="101" spans="1:26">
      <c r="A101" s="100"/>
      <c r="B101" s="100"/>
      <c r="C101" s="100"/>
      <c r="D101" s="658" t="s">
        <v>823</v>
      </c>
      <c r="E101" s="658"/>
      <c r="F101" s="658"/>
      <c r="G101" s="658"/>
      <c r="H101" s="658"/>
      <c r="I101" s="658"/>
      <c r="J101" s="658"/>
      <c r="K101" s="658"/>
      <c r="L101" s="658"/>
      <c r="M101" s="100"/>
      <c r="N101" s="100"/>
      <c r="O101" s="100"/>
      <c r="P101" s="100"/>
      <c r="Q101" s="100"/>
      <c r="R101" s="100"/>
      <c r="S101" s="100"/>
      <c r="T101" s="100"/>
      <c r="U101" s="100"/>
      <c r="V101" s="100"/>
      <c r="W101" s="100"/>
      <c r="X101" s="100"/>
      <c r="Y101" s="100"/>
      <c r="Z101" s="100"/>
    </row>
    <row r="102" spans="1:26">
      <c r="A102" s="100"/>
      <c r="B102" s="100"/>
      <c r="C102" s="100"/>
      <c r="D102" s="658" t="s">
        <v>824</v>
      </c>
      <c r="E102" s="658"/>
      <c r="F102" s="658"/>
      <c r="G102" s="658" t="s">
        <v>825</v>
      </c>
      <c r="H102" s="658"/>
      <c r="I102" s="658"/>
      <c r="J102" s="658"/>
      <c r="K102" s="658"/>
      <c r="L102" s="658"/>
      <c r="M102" s="100"/>
      <c r="N102" s="100"/>
      <c r="O102" s="100"/>
      <c r="P102" s="100"/>
      <c r="Q102" s="100"/>
      <c r="R102" s="100"/>
      <c r="S102" s="100"/>
      <c r="T102" s="100"/>
      <c r="U102" s="100"/>
      <c r="V102" s="100"/>
      <c r="W102" s="100"/>
      <c r="X102" s="100"/>
      <c r="Y102" s="100"/>
      <c r="Z102" s="100"/>
    </row>
    <row r="103" spans="1:26">
      <c r="A103" s="100"/>
      <c r="B103" s="100"/>
      <c r="C103" s="100"/>
      <c r="D103" s="658">
        <v>100</v>
      </c>
      <c r="E103" s="658"/>
      <c r="F103" s="658"/>
      <c r="G103" s="658">
        <v>100</v>
      </c>
      <c r="H103" s="658"/>
      <c r="I103" s="658"/>
      <c r="J103" s="658"/>
      <c r="K103" s="658"/>
      <c r="L103" s="658"/>
      <c r="M103" s="100"/>
      <c r="N103" s="100"/>
      <c r="O103" s="100"/>
      <c r="P103" s="100"/>
      <c r="Q103" s="100"/>
      <c r="R103" s="100"/>
      <c r="S103" s="100"/>
      <c r="T103" s="100"/>
      <c r="U103" s="100"/>
      <c r="V103" s="100"/>
      <c r="W103" s="100"/>
      <c r="X103" s="100"/>
      <c r="Y103" s="100"/>
      <c r="Z103" s="100"/>
    </row>
    <row r="104" spans="1:26">
      <c r="A104" s="100"/>
      <c r="B104" s="100"/>
      <c r="C104" s="100"/>
      <c r="D104" s="658"/>
      <c r="E104" s="658"/>
      <c r="F104" s="658"/>
      <c r="G104" s="658"/>
      <c r="H104" s="658"/>
      <c r="I104" s="658"/>
      <c r="J104" s="658"/>
      <c r="K104" s="658"/>
      <c r="L104" s="658"/>
      <c r="M104" s="100"/>
      <c r="N104" s="100"/>
      <c r="O104" s="100"/>
      <c r="P104" s="100"/>
      <c r="Q104" s="100"/>
      <c r="R104" s="100"/>
      <c r="S104" s="100"/>
      <c r="T104" s="100"/>
      <c r="U104" s="100"/>
      <c r="V104" s="100"/>
      <c r="W104" s="100"/>
      <c r="X104" s="100"/>
      <c r="Y104" s="100"/>
      <c r="Z104" s="100"/>
    </row>
    <row r="105" spans="1:26">
      <c r="A105" s="100"/>
      <c r="B105" s="100"/>
      <c r="C105" s="100"/>
      <c r="D105" s="658" t="s">
        <v>826</v>
      </c>
      <c r="E105" s="658"/>
      <c r="F105" s="658"/>
      <c r="G105" s="658"/>
      <c r="H105" s="658"/>
      <c r="I105" s="658"/>
      <c r="J105" s="658"/>
      <c r="K105" s="658"/>
      <c r="L105" s="658"/>
      <c r="M105" s="100"/>
      <c r="N105" s="100"/>
      <c r="O105" s="100"/>
      <c r="P105" s="100"/>
      <c r="Q105" s="100"/>
      <c r="R105" s="100"/>
      <c r="S105" s="100"/>
      <c r="T105" s="100"/>
      <c r="U105" s="100"/>
      <c r="V105" s="100"/>
      <c r="W105" s="100"/>
      <c r="X105" s="100"/>
      <c r="Y105" s="100"/>
      <c r="Z105" s="100"/>
    </row>
    <row r="106" spans="1:26">
      <c r="A106" s="100"/>
      <c r="B106" s="100"/>
      <c r="C106" s="100"/>
      <c r="D106" s="658"/>
      <c r="E106" s="658" t="s">
        <v>827</v>
      </c>
      <c r="F106" s="658"/>
      <c r="G106" s="658"/>
      <c r="H106" s="658"/>
      <c r="I106" s="658"/>
      <c r="J106" s="658"/>
      <c r="K106" s="658"/>
      <c r="L106" s="658"/>
      <c r="M106" s="100"/>
      <c r="N106" s="100"/>
      <c r="O106" s="100"/>
      <c r="P106" s="100"/>
      <c r="Q106" s="100"/>
      <c r="R106" s="100"/>
      <c r="S106" s="100"/>
      <c r="T106" s="100"/>
      <c r="U106" s="100"/>
      <c r="V106" s="100"/>
      <c r="W106" s="100"/>
      <c r="X106" s="100"/>
      <c r="Y106" s="100"/>
      <c r="Z106" s="100"/>
    </row>
    <row r="107" spans="1:26">
      <c r="A107" s="100"/>
      <c r="B107" s="100"/>
      <c r="C107" s="100"/>
      <c r="D107" s="658"/>
      <c r="E107" s="658"/>
      <c r="F107" s="658"/>
      <c r="G107" s="658"/>
      <c r="H107" s="658"/>
      <c r="I107" s="658"/>
      <c r="J107" s="658"/>
      <c r="K107" s="658"/>
      <c r="L107" s="658"/>
      <c r="M107" s="100"/>
      <c r="N107" s="100"/>
      <c r="O107" s="100"/>
      <c r="P107" s="100"/>
      <c r="Q107" s="100"/>
      <c r="R107" s="100"/>
      <c r="S107" s="100"/>
      <c r="T107" s="100"/>
      <c r="U107" s="100"/>
      <c r="V107" s="100"/>
      <c r="W107" s="100"/>
      <c r="X107" s="100"/>
      <c r="Y107" s="100"/>
      <c r="Z107" s="100"/>
    </row>
    <row r="108" spans="1:26">
      <c r="A108" s="100"/>
      <c r="B108" s="100"/>
      <c r="C108" s="100"/>
      <c r="D108" s="100"/>
      <c r="E108" s="100"/>
      <c r="F108" s="100"/>
      <c r="G108" s="100"/>
      <c r="H108" s="100"/>
      <c r="I108" s="100"/>
      <c r="J108" s="100"/>
      <c r="K108" s="100"/>
      <c r="L108" s="100"/>
      <c r="M108" s="100"/>
      <c r="N108" s="100"/>
      <c r="O108" s="100"/>
      <c r="P108" s="100"/>
      <c r="Q108" s="100"/>
      <c r="R108" s="100"/>
      <c r="S108" s="100"/>
      <c r="T108" s="100"/>
      <c r="U108" s="100"/>
      <c r="V108" s="100"/>
      <c r="W108" s="100"/>
      <c r="X108" s="100"/>
      <c r="Y108" s="100"/>
      <c r="Z108" s="100"/>
    </row>
    <row r="109" spans="1:26">
      <c r="A109" s="100"/>
      <c r="B109" s="100"/>
      <c r="C109" s="100"/>
      <c r="D109" s="100"/>
      <c r="E109" s="100"/>
      <c r="F109" s="100"/>
      <c r="G109" s="100"/>
      <c r="H109" s="100"/>
      <c r="I109" s="100"/>
      <c r="J109" s="100"/>
      <c r="K109" s="100"/>
      <c r="L109" s="100"/>
      <c r="M109" s="100"/>
      <c r="N109" s="100"/>
      <c r="O109" s="100"/>
      <c r="P109" s="100"/>
      <c r="Q109" s="100"/>
      <c r="R109" s="100"/>
      <c r="S109" s="100"/>
      <c r="T109" s="100"/>
      <c r="U109" s="100"/>
      <c r="V109" s="100"/>
      <c r="W109" s="100"/>
      <c r="X109" s="100"/>
      <c r="Y109" s="100"/>
      <c r="Z109" s="100"/>
    </row>
    <row r="110" spans="1:26">
      <c r="A110" s="100"/>
      <c r="B110" s="100"/>
      <c r="C110" s="100" t="s">
        <v>828</v>
      </c>
      <c r="D110" s="100"/>
      <c r="E110" s="100"/>
      <c r="F110" s="100"/>
      <c r="G110" s="100"/>
      <c r="H110" s="100"/>
      <c r="I110" s="100"/>
      <c r="J110" s="100"/>
      <c r="K110" s="100"/>
      <c r="L110" s="100"/>
      <c r="M110" s="100"/>
      <c r="N110" s="100"/>
      <c r="O110" s="100"/>
      <c r="P110" s="100"/>
      <c r="Q110" s="100"/>
      <c r="R110" s="100"/>
      <c r="S110" s="100"/>
      <c r="T110" s="100"/>
      <c r="U110" s="100"/>
      <c r="V110" s="100"/>
      <c r="W110" s="100"/>
      <c r="X110" s="100"/>
      <c r="Y110" s="100"/>
      <c r="Z110" s="100"/>
    </row>
    <row r="111" spans="1:26">
      <c r="A111" s="100"/>
      <c r="B111" s="100"/>
      <c r="C111" s="100"/>
      <c r="D111" s="100" t="s">
        <v>829</v>
      </c>
      <c r="E111" s="100"/>
      <c r="F111" s="100"/>
      <c r="G111" s="100"/>
      <c r="H111" s="100"/>
      <c r="I111" s="100"/>
      <c r="J111" s="100"/>
      <c r="K111" s="100"/>
      <c r="L111" s="100"/>
      <c r="M111" s="100"/>
      <c r="N111" s="100"/>
      <c r="O111" s="100"/>
      <c r="P111" s="100"/>
      <c r="Q111" s="100"/>
      <c r="R111" s="100"/>
      <c r="S111" s="100"/>
      <c r="T111" s="100"/>
      <c r="U111" s="100"/>
      <c r="V111" s="100"/>
      <c r="W111" s="100"/>
      <c r="X111" s="100"/>
      <c r="Y111" s="100"/>
      <c r="Z111" s="100"/>
    </row>
    <row r="112" spans="1:26">
      <c r="A112" s="100"/>
      <c r="B112" s="100"/>
      <c r="C112" s="100"/>
      <c r="D112" s="100"/>
      <c r="E112" s="100"/>
      <c r="F112" s="100"/>
      <c r="G112" s="100"/>
      <c r="H112" s="100"/>
      <c r="I112" s="100"/>
      <c r="J112" s="100"/>
      <c r="K112" s="100"/>
      <c r="L112" s="100"/>
      <c r="M112" s="100"/>
      <c r="N112" s="100"/>
      <c r="O112" s="100"/>
      <c r="P112" s="100"/>
      <c r="Q112" s="100"/>
      <c r="R112" s="100"/>
      <c r="S112" s="100"/>
      <c r="T112" s="100"/>
      <c r="U112" s="100"/>
      <c r="V112" s="100"/>
      <c r="W112" s="100"/>
      <c r="X112" s="100"/>
      <c r="Y112" s="100"/>
      <c r="Z112" s="100"/>
    </row>
    <row r="113" spans="1:26">
      <c r="A113" s="100"/>
      <c r="B113" s="100"/>
      <c r="C113" s="100"/>
      <c r="D113" s="100"/>
      <c r="E113" s="100" t="s">
        <v>830</v>
      </c>
      <c r="F113" s="100"/>
      <c r="G113" s="100"/>
      <c r="H113" s="100"/>
      <c r="I113" s="100"/>
      <c r="J113" s="100"/>
      <c r="K113" s="100"/>
      <c r="L113" s="100"/>
      <c r="M113" s="100"/>
      <c r="N113" s="100"/>
      <c r="O113" s="100"/>
      <c r="P113" s="100"/>
      <c r="Q113" s="100"/>
      <c r="R113" s="100"/>
      <c r="S113" s="100"/>
      <c r="T113" s="100"/>
      <c r="U113" s="100"/>
      <c r="V113" s="100"/>
      <c r="W113" s="100"/>
      <c r="X113" s="100"/>
      <c r="Y113" s="100"/>
      <c r="Z113" s="100"/>
    </row>
    <row r="114" spans="1:26">
      <c r="A114" s="100"/>
      <c r="B114" s="100"/>
      <c r="C114" s="100"/>
      <c r="D114" s="100"/>
      <c r="E114" s="100" t="s">
        <v>831</v>
      </c>
      <c r="F114" s="100"/>
      <c r="G114" s="100"/>
      <c r="H114" s="100"/>
      <c r="I114" s="100"/>
      <c r="J114" s="100"/>
      <c r="K114" s="100"/>
      <c r="L114" s="100"/>
      <c r="M114" s="100"/>
      <c r="N114" s="100"/>
      <c r="O114" s="100"/>
      <c r="P114" s="100"/>
      <c r="Q114" s="100"/>
      <c r="R114" s="100"/>
      <c r="S114" s="100"/>
      <c r="T114" s="100"/>
      <c r="U114" s="100"/>
      <c r="V114" s="100"/>
      <c r="W114" s="100"/>
      <c r="X114" s="100"/>
      <c r="Y114" s="100"/>
      <c r="Z114" s="100"/>
    </row>
    <row r="115" spans="1:26">
      <c r="A115" s="100"/>
      <c r="B115" s="100"/>
      <c r="C115" s="100"/>
      <c r="D115" s="100"/>
      <c r="E115" s="100"/>
      <c r="F115" s="100"/>
      <c r="G115" s="100"/>
      <c r="H115" s="100"/>
      <c r="I115" s="100"/>
      <c r="J115" s="100"/>
      <c r="K115" s="100"/>
      <c r="L115" s="100"/>
      <c r="M115" s="100"/>
      <c r="N115" s="100"/>
      <c r="O115" s="100"/>
      <c r="P115" s="100"/>
      <c r="Q115" s="100"/>
      <c r="R115" s="100"/>
      <c r="S115" s="100"/>
      <c r="T115" s="100"/>
      <c r="U115" s="100"/>
      <c r="V115" s="100"/>
      <c r="W115" s="100"/>
      <c r="X115" s="100"/>
      <c r="Y115" s="100"/>
      <c r="Z115" s="100"/>
    </row>
    <row r="116" spans="1:26">
      <c r="A116" s="100"/>
      <c r="B116" s="100"/>
      <c r="C116" s="100" t="s">
        <v>832</v>
      </c>
      <c r="D116" s="100" t="s">
        <v>833</v>
      </c>
      <c r="E116" s="100"/>
      <c r="F116" s="100"/>
      <c r="G116" s="100"/>
      <c r="H116" s="100"/>
      <c r="I116" s="100"/>
      <c r="J116" s="100"/>
      <c r="K116" s="100"/>
      <c r="L116" s="100"/>
      <c r="M116" s="100"/>
      <c r="N116" s="100"/>
      <c r="O116" s="100"/>
      <c r="P116" s="100"/>
      <c r="Q116" s="100"/>
      <c r="R116" s="100"/>
      <c r="S116" s="100"/>
      <c r="T116" s="100"/>
      <c r="U116" s="100"/>
      <c r="V116" s="100"/>
      <c r="W116" s="100"/>
      <c r="X116" s="100"/>
      <c r="Y116" s="100"/>
      <c r="Z116" s="100"/>
    </row>
    <row r="117" spans="1:26">
      <c r="A117" s="100"/>
      <c r="B117" s="100"/>
      <c r="C117" s="100"/>
      <c r="D117" s="100"/>
      <c r="E117" s="100"/>
      <c r="F117" s="100"/>
      <c r="G117" s="100"/>
      <c r="H117" s="100"/>
      <c r="I117" s="100"/>
      <c r="J117" s="100"/>
      <c r="K117" s="100"/>
      <c r="L117" s="100"/>
      <c r="M117" s="100"/>
      <c r="N117" s="100"/>
      <c r="O117" s="100"/>
      <c r="P117" s="100"/>
      <c r="Q117" s="100"/>
      <c r="R117" s="100"/>
      <c r="S117" s="100"/>
      <c r="T117" s="100"/>
      <c r="U117" s="100"/>
      <c r="V117" s="100"/>
      <c r="W117" s="100"/>
      <c r="X117" s="100"/>
      <c r="Y117" s="100"/>
      <c r="Z117" s="100"/>
    </row>
    <row r="118" spans="1:26">
      <c r="A118" s="100"/>
      <c r="B118" s="100"/>
      <c r="C118" s="100"/>
      <c r="D118" s="100" t="s">
        <v>834</v>
      </c>
      <c r="E118" s="100"/>
      <c r="F118" s="100"/>
      <c r="G118" s="100"/>
      <c r="H118" s="100"/>
      <c r="I118" s="100"/>
      <c r="J118" s="100"/>
      <c r="K118" s="100"/>
      <c r="L118" s="100"/>
      <c r="M118" s="100"/>
      <c r="N118" s="100"/>
      <c r="O118" s="100"/>
      <c r="P118" s="100"/>
      <c r="Q118" s="100"/>
      <c r="R118" s="100"/>
      <c r="S118" s="100"/>
      <c r="T118" s="100"/>
      <c r="U118" s="100"/>
      <c r="V118" s="100"/>
      <c r="W118" s="100"/>
      <c r="X118" s="100"/>
      <c r="Y118" s="100"/>
      <c r="Z118" s="100"/>
    </row>
    <row r="119" spans="1:26">
      <c r="A119" s="100"/>
      <c r="B119" s="100"/>
      <c r="C119" s="100"/>
      <c r="D119" s="100" t="s">
        <v>835</v>
      </c>
      <c r="E119" s="100"/>
      <c r="F119" s="100"/>
      <c r="G119" s="100"/>
      <c r="H119" s="100"/>
      <c r="I119" s="100"/>
      <c r="J119" s="100"/>
      <c r="K119" s="100"/>
      <c r="L119" s="100"/>
      <c r="M119" s="100"/>
      <c r="N119" s="100"/>
      <c r="O119" s="100"/>
      <c r="P119" s="100"/>
      <c r="Q119" s="100"/>
      <c r="R119" s="100"/>
      <c r="S119" s="100"/>
      <c r="T119" s="100"/>
      <c r="U119" s="100"/>
      <c r="V119" s="100"/>
      <c r="W119" s="100"/>
      <c r="X119" s="100"/>
      <c r="Y119" s="100"/>
      <c r="Z119" s="100"/>
    </row>
    <row r="120" spans="1:26">
      <c r="A120" s="100"/>
      <c r="B120" s="100"/>
      <c r="C120" s="100"/>
      <c r="D120" s="100"/>
      <c r="E120" s="100"/>
      <c r="F120" s="100"/>
      <c r="G120" s="100"/>
      <c r="H120" s="100"/>
      <c r="I120" s="100"/>
      <c r="J120" s="100"/>
      <c r="K120" s="100"/>
      <c r="L120" s="100"/>
      <c r="M120" s="100"/>
      <c r="N120" s="100"/>
      <c r="O120" s="100"/>
      <c r="P120" s="100"/>
      <c r="Q120" s="100"/>
      <c r="R120" s="100"/>
      <c r="S120" s="100"/>
      <c r="T120" s="100"/>
      <c r="U120" s="100"/>
      <c r="V120" s="100"/>
      <c r="W120" s="100"/>
      <c r="X120" s="100"/>
      <c r="Y120" s="100"/>
      <c r="Z120" s="100"/>
    </row>
    <row r="121" spans="1:26">
      <c r="A121" s="100"/>
      <c r="B121" s="100"/>
      <c r="C121" s="100"/>
      <c r="D121" s="100"/>
      <c r="E121" s="100"/>
      <c r="F121" s="100"/>
      <c r="G121" s="100"/>
      <c r="H121" s="100"/>
      <c r="I121" s="100"/>
      <c r="J121" s="100"/>
      <c r="K121" s="100"/>
      <c r="L121" s="100"/>
      <c r="M121" s="100"/>
      <c r="N121" s="100"/>
      <c r="O121" s="100"/>
      <c r="P121" s="100"/>
      <c r="Q121" s="100"/>
      <c r="R121" s="100"/>
      <c r="S121" s="100"/>
      <c r="T121" s="100"/>
      <c r="U121" s="100"/>
      <c r="V121" s="100"/>
      <c r="W121" s="100"/>
      <c r="X121" s="100"/>
      <c r="Y121" s="100"/>
      <c r="Z121" s="100"/>
    </row>
    <row r="122" spans="1:26">
      <c r="A122" s="100"/>
      <c r="B122" s="659" t="s">
        <v>836</v>
      </c>
      <c r="C122" s="659"/>
      <c r="D122" s="659"/>
      <c r="E122" s="659"/>
      <c r="F122" s="100"/>
      <c r="G122" s="100"/>
      <c r="H122" s="100"/>
      <c r="I122" s="100"/>
      <c r="J122" s="100"/>
      <c r="K122" s="100"/>
      <c r="L122" s="100"/>
      <c r="M122" s="100"/>
      <c r="N122" s="100"/>
      <c r="O122" s="100"/>
      <c r="P122" s="100"/>
      <c r="Q122" s="100"/>
      <c r="R122" s="100"/>
      <c r="S122" s="100"/>
      <c r="T122" s="100"/>
      <c r="U122" s="100"/>
      <c r="V122" s="100"/>
      <c r="W122" s="100"/>
      <c r="X122" s="100"/>
      <c r="Y122" s="100"/>
      <c r="Z122" s="100"/>
    </row>
    <row r="123" spans="1:26">
      <c r="A123" s="100"/>
      <c r="B123" s="100"/>
      <c r="C123" s="100"/>
      <c r="D123" s="100"/>
      <c r="E123" s="100"/>
      <c r="F123" s="100"/>
      <c r="G123" s="100"/>
      <c r="H123" s="100"/>
      <c r="I123" s="100"/>
      <c r="J123" s="100"/>
      <c r="K123" s="100"/>
      <c r="L123" s="100"/>
      <c r="M123" s="100"/>
      <c r="N123" s="100"/>
      <c r="O123" s="100"/>
      <c r="P123" s="100"/>
      <c r="Q123" s="100"/>
      <c r="R123" s="100"/>
      <c r="S123" s="100"/>
      <c r="T123" s="100"/>
      <c r="U123" s="100"/>
      <c r="V123" s="100"/>
      <c r="W123" s="100"/>
      <c r="X123" s="100"/>
      <c r="Y123" s="100"/>
      <c r="Z123" s="100"/>
    </row>
    <row r="124" spans="1:26">
      <c r="A124" s="100"/>
      <c r="B124" s="100"/>
      <c r="C124" s="100" t="s">
        <v>837</v>
      </c>
      <c r="D124" s="100"/>
      <c r="E124" s="100"/>
      <c r="F124" s="100"/>
      <c r="G124" s="100"/>
      <c r="H124" s="100"/>
      <c r="I124" s="100"/>
      <c r="J124" s="100"/>
      <c r="K124" s="100"/>
      <c r="L124" s="100"/>
      <c r="M124" s="100"/>
      <c r="N124" s="100"/>
      <c r="O124" s="100"/>
      <c r="P124" s="100"/>
      <c r="Q124" s="100"/>
      <c r="R124" s="100"/>
      <c r="S124" s="100"/>
      <c r="T124" s="100"/>
      <c r="U124" s="100"/>
      <c r="V124" s="100"/>
      <c r="W124" s="100"/>
      <c r="X124" s="100"/>
      <c r="Y124" s="100"/>
      <c r="Z124" s="100"/>
    </row>
    <row r="125" spans="1:26">
      <c r="A125" s="100"/>
      <c r="B125" s="100"/>
      <c r="C125" s="100" t="s">
        <v>838</v>
      </c>
      <c r="D125" s="100"/>
      <c r="E125" s="100"/>
      <c r="F125" s="100"/>
      <c r="G125" s="100"/>
      <c r="H125" s="100"/>
      <c r="I125" s="100"/>
      <c r="J125" s="100"/>
      <c r="K125" s="100"/>
      <c r="L125" s="100"/>
      <c r="M125" s="100"/>
      <c r="N125" s="100"/>
      <c r="O125" s="100"/>
      <c r="P125" s="100"/>
      <c r="Q125" s="100"/>
      <c r="R125" s="100"/>
      <c r="S125" s="100"/>
      <c r="T125" s="100"/>
      <c r="U125" s="100"/>
      <c r="V125" s="100"/>
      <c r="W125" s="100"/>
      <c r="X125" s="100"/>
      <c r="Y125" s="100"/>
      <c r="Z125" s="100"/>
    </row>
    <row r="126" spans="1:26">
      <c r="A126" s="100"/>
      <c r="B126" s="100"/>
      <c r="C126" s="100"/>
      <c r="D126" s="100"/>
      <c r="E126" s="100"/>
      <c r="F126" s="100"/>
      <c r="G126" s="100"/>
      <c r="H126" s="100"/>
      <c r="I126" s="100"/>
      <c r="J126" s="100"/>
      <c r="K126" s="100"/>
      <c r="L126" s="100"/>
      <c r="M126" s="100"/>
      <c r="N126" s="100"/>
      <c r="O126" s="100"/>
      <c r="P126" s="100"/>
      <c r="Q126" s="100"/>
      <c r="R126" s="100"/>
      <c r="S126" s="100"/>
      <c r="T126" s="100"/>
      <c r="U126" s="100"/>
      <c r="V126" s="100"/>
      <c r="W126" s="100"/>
      <c r="X126" s="100"/>
      <c r="Y126" s="100"/>
      <c r="Z126" s="100"/>
    </row>
    <row r="127" spans="1:26">
      <c r="A127" s="100"/>
      <c r="B127" s="100"/>
      <c r="C127" s="100"/>
      <c r="D127" s="660" t="s">
        <v>839</v>
      </c>
      <c r="E127" s="100"/>
      <c r="F127" s="100" t="s">
        <v>840</v>
      </c>
      <c r="G127" s="100"/>
      <c r="H127" s="100"/>
      <c r="I127" s="100"/>
      <c r="J127" s="100"/>
      <c r="K127" s="100"/>
      <c r="L127" s="100"/>
      <c r="M127" s="100"/>
      <c r="N127" s="100"/>
      <c r="O127" s="100"/>
      <c r="P127" s="100"/>
      <c r="Q127" s="100"/>
      <c r="R127" s="100"/>
      <c r="S127" s="100"/>
      <c r="T127" s="100"/>
      <c r="U127" s="100"/>
      <c r="V127" s="100"/>
      <c r="W127" s="100"/>
      <c r="X127" s="100"/>
      <c r="Y127" s="100"/>
      <c r="Z127" s="100"/>
    </row>
    <row r="128" spans="1:26">
      <c r="A128" s="100"/>
      <c r="B128" s="100"/>
      <c r="C128" s="100"/>
      <c r="D128" s="661" t="s">
        <v>841</v>
      </c>
      <c r="E128" s="100"/>
      <c r="F128" s="100"/>
      <c r="G128" s="100"/>
      <c r="H128" s="100"/>
      <c r="I128" s="100"/>
      <c r="J128" s="100"/>
      <c r="K128" s="100"/>
      <c r="L128" s="100"/>
      <c r="M128" s="100"/>
      <c r="N128" s="100"/>
      <c r="O128" s="100"/>
      <c r="P128" s="100"/>
      <c r="Q128" s="100"/>
      <c r="R128" s="100"/>
      <c r="S128" s="100"/>
      <c r="T128" s="100"/>
      <c r="U128" s="100"/>
      <c r="V128" s="100"/>
      <c r="W128" s="100"/>
      <c r="X128" s="100"/>
      <c r="Y128" s="100"/>
      <c r="Z128" s="100"/>
    </row>
    <row r="129" spans="1:26">
      <c r="A129" s="100"/>
      <c r="B129" s="100"/>
      <c r="C129" s="100"/>
      <c r="D129" s="660" t="s">
        <v>842</v>
      </c>
      <c r="E129" s="100"/>
      <c r="F129" s="100"/>
      <c r="G129" s="100"/>
      <c r="H129" s="100"/>
      <c r="I129" s="100"/>
      <c r="J129" s="100"/>
      <c r="K129" s="100"/>
      <c r="L129" s="100"/>
      <c r="M129" s="100"/>
      <c r="N129" s="100"/>
      <c r="O129" s="100"/>
      <c r="P129" s="100"/>
      <c r="Q129" s="100"/>
      <c r="R129" s="100"/>
      <c r="S129" s="100"/>
      <c r="T129" s="100"/>
      <c r="U129" s="100"/>
      <c r="V129" s="100"/>
      <c r="W129" s="100"/>
      <c r="X129" s="100"/>
      <c r="Y129" s="100"/>
      <c r="Z129" s="100"/>
    </row>
    <row r="130" spans="1:26">
      <c r="A130" s="100"/>
      <c r="B130" s="100"/>
      <c r="C130" s="100"/>
      <c r="D130" s="660" t="s">
        <v>843</v>
      </c>
      <c r="E130" s="100"/>
      <c r="F130" s="100"/>
      <c r="G130" s="100"/>
      <c r="H130" s="100"/>
      <c r="I130" s="100"/>
      <c r="J130" s="100"/>
      <c r="K130" s="100"/>
      <c r="L130" s="100"/>
      <c r="M130" s="100"/>
      <c r="N130" s="100"/>
      <c r="O130" s="100"/>
      <c r="P130" s="100"/>
      <c r="Q130" s="100"/>
      <c r="R130" s="100"/>
      <c r="S130" s="100"/>
      <c r="T130" s="100"/>
      <c r="U130" s="100"/>
      <c r="V130" s="100"/>
      <c r="W130" s="100"/>
      <c r="X130" s="100"/>
      <c r="Y130" s="100"/>
      <c r="Z130" s="100"/>
    </row>
    <row r="131" spans="1:26">
      <c r="A131" s="100"/>
      <c r="B131" s="100"/>
      <c r="C131" s="100"/>
      <c r="D131" s="660" t="s">
        <v>844</v>
      </c>
      <c r="E131" s="100"/>
      <c r="F131" s="100"/>
      <c r="G131" s="100"/>
      <c r="H131" s="100"/>
      <c r="I131" s="100"/>
      <c r="J131" s="100"/>
      <c r="K131" s="100"/>
      <c r="L131" s="100"/>
      <c r="M131" s="100"/>
      <c r="N131" s="100"/>
      <c r="O131" s="100"/>
      <c r="P131" s="100"/>
      <c r="Q131" s="100"/>
      <c r="R131" s="100"/>
      <c r="S131" s="100"/>
      <c r="T131" s="100"/>
      <c r="U131" s="100"/>
      <c r="V131" s="100"/>
      <c r="W131" s="100"/>
      <c r="X131" s="100"/>
      <c r="Y131" s="100"/>
      <c r="Z131" s="100"/>
    </row>
    <row r="132" spans="1:26">
      <c r="A132" s="100"/>
      <c r="B132" s="100"/>
      <c r="C132" s="100"/>
      <c r="D132" s="100"/>
      <c r="E132" s="100"/>
      <c r="F132" s="100"/>
      <c r="G132" s="100"/>
      <c r="H132" s="100"/>
      <c r="I132" s="100"/>
      <c r="J132" s="100"/>
      <c r="K132" s="100"/>
      <c r="L132" s="100"/>
      <c r="M132" s="100"/>
      <c r="N132" s="100"/>
      <c r="O132" s="100"/>
      <c r="P132" s="100"/>
      <c r="Q132" s="100"/>
      <c r="R132" s="100"/>
      <c r="S132" s="100"/>
      <c r="T132" s="100"/>
      <c r="U132" s="100"/>
      <c r="V132" s="100"/>
      <c r="W132" s="100"/>
      <c r="X132" s="100"/>
      <c r="Y132" s="100"/>
      <c r="Z132" s="100"/>
    </row>
    <row r="133" spans="1:26">
      <c r="A133" s="100"/>
      <c r="B133" s="100"/>
      <c r="C133" s="100"/>
      <c r="D133" s="100"/>
      <c r="E133" s="100"/>
      <c r="F133" s="100"/>
      <c r="G133" s="100"/>
      <c r="H133" s="100"/>
      <c r="I133" s="100"/>
      <c r="J133" s="100"/>
      <c r="K133" s="100"/>
      <c r="L133" s="100"/>
      <c r="M133" s="100"/>
      <c r="N133" s="100"/>
      <c r="O133" s="100"/>
      <c r="P133" s="100"/>
      <c r="Q133" s="100"/>
      <c r="R133" s="100"/>
      <c r="S133" s="100"/>
      <c r="T133" s="100"/>
      <c r="U133" s="100"/>
      <c r="V133" s="100"/>
      <c r="W133" s="100"/>
      <c r="X133" s="100"/>
      <c r="Y133" s="100"/>
      <c r="Z133" s="100"/>
    </row>
    <row r="134" spans="1:26">
      <c r="A134" s="100"/>
      <c r="B134" s="100"/>
      <c r="C134" s="100"/>
      <c r="D134" s="100"/>
      <c r="E134" s="100"/>
      <c r="F134" s="100"/>
      <c r="G134" s="100"/>
      <c r="H134" s="100"/>
      <c r="I134" s="100"/>
      <c r="J134" s="100"/>
      <c r="K134" s="100"/>
      <c r="L134" s="100"/>
      <c r="M134" s="100"/>
      <c r="N134" s="100"/>
      <c r="O134" s="100"/>
      <c r="P134" s="100"/>
      <c r="Q134" s="100"/>
      <c r="R134" s="100"/>
      <c r="S134" s="100"/>
      <c r="T134" s="100"/>
      <c r="U134" s="100"/>
      <c r="V134" s="100"/>
      <c r="W134" s="100"/>
      <c r="X134" s="100"/>
      <c r="Y134" s="100"/>
      <c r="Z134" s="100"/>
    </row>
    <row r="135" spans="1:26">
      <c r="A135" s="100"/>
      <c r="B135" s="100"/>
      <c r="C135" s="100"/>
      <c r="D135" s="100"/>
      <c r="E135" s="100"/>
      <c r="F135" s="100"/>
      <c r="G135" s="100"/>
      <c r="H135" s="100"/>
      <c r="I135" s="100"/>
      <c r="J135" s="100"/>
      <c r="K135" s="100"/>
      <c r="L135" s="100"/>
      <c r="M135" s="100"/>
      <c r="N135" s="100"/>
      <c r="O135" s="100"/>
      <c r="P135" s="100"/>
      <c r="Q135" s="100"/>
      <c r="R135" s="100"/>
      <c r="S135" s="100"/>
      <c r="T135" s="100"/>
      <c r="U135" s="100"/>
      <c r="V135" s="100"/>
      <c r="W135" s="100"/>
      <c r="X135" s="100"/>
      <c r="Y135" s="100"/>
      <c r="Z135" s="100"/>
    </row>
    <row r="136" spans="1:26">
      <c r="A136" s="100"/>
      <c r="B136" s="100"/>
      <c r="C136" s="100"/>
      <c r="D136" s="100"/>
      <c r="E136" s="100"/>
      <c r="F136" s="100"/>
      <c r="G136" s="100"/>
      <c r="H136" s="100"/>
      <c r="I136" s="100"/>
      <c r="J136" s="100"/>
      <c r="K136" s="100"/>
      <c r="L136" s="100"/>
      <c r="M136" s="100"/>
      <c r="N136" s="100"/>
      <c r="O136" s="100"/>
      <c r="P136" s="100"/>
      <c r="Q136" s="100"/>
      <c r="R136" s="100"/>
      <c r="S136" s="100"/>
      <c r="T136" s="100"/>
      <c r="U136" s="100"/>
      <c r="V136" s="100"/>
      <c r="W136" s="100"/>
      <c r="X136" s="100"/>
      <c r="Y136" s="100"/>
      <c r="Z136" s="100"/>
    </row>
    <row r="137" spans="1:26">
      <c r="A137" s="100"/>
      <c r="B137" s="100"/>
      <c r="C137" s="100"/>
      <c r="D137" s="100"/>
      <c r="E137" s="100"/>
      <c r="F137" s="100"/>
      <c r="G137" s="100"/>
      <c r="H137" s="100"/>
      <c r="I137" s="100"/>
      <c r="J137" s="100"/>
      <c r="K137" s="100"/>
      <c r="L137" s="100"/>
      <c r="M137" s="100"/>
      <c r="N137" s="100"/>
      <c r="O137" s="100"/>
      <c r="P137" s="100"/>
      <c r="Q137" s="100"/>
      <c r="R137" s="100"/>
      <c r="S137" s="100"/>
      <c r="T137" s="100"/>
      <c r="U137" s="100"/>
      <c r="V137" s="100"/>
      <c r="W137" s="100"/>
      <c r="X137" s="100"/>
      <c r="Y137" s="100"/>
      <c r="Z137" s="100"/>
    </row>
  </sheetData>
  <mergeCells count="2">
    <mergeCell ref="F54:H54"/>
    <mergeCell ref="E19:G22"/>
  </mergeCells>
  <hyperlinks>
    <hyperlink ref="I41" r:id="rId2" display="hypothesis Testing"/>
  </hyperlinks>
  <pageMargins left="0.7" right="0.7" top="0.75" bottom="0.75" header="0.3" footer="0.3"/>
  <pageSetup paperSize="9" orientation="portrait"/>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0"/>
  <sheetViews>
    <sheetView zoomScale="80" zoomScaleNormal="80" topLeftCell="A25" workbookViewId="0">
      <selection activeCell="E44" sqref="E44"/>
    </sheetView>
  </sheetViews>
  <sheetFormatPr defaultColWidth="9" defaultRowHeight="15"/>
  <cols>
    <col min="2" max="2" width="13.7809523809524" customWidth="1"/>
    <col min="3" max="3" width="10.8857142857143" customWidth="1"/>
  </cols>
  <sheetData>
    <row r="2" ht="15.75"/>
    <row r="3" spans="3:12">
      <c r="C3" s="337" t="s">
        <v>804</v>
      </c>
      <c r="D3" s="338"/>
      <c r="E3" s="338" t="s">
        <v>845</v>
      </c>
      <c r="F3" s="338"/>
      <c r="G3" s="338"/>
      <c r="H3" s="338"/>
      <c r="I3" s="338"/>
      <c r="J3" s="338"/>
      <c r="K3" s="338"/>
      <c r="L3" s="339"/>
    </row>
    <row r="4" spans="3:12">
      <c r="C4" s="340"/>
      <c r="D4" s="341"/>
      <c r="E4" s="341"/>
      <c r="F4" s="341"/>
      <c r="G4" s="341"/>
      <c r="H4" s="341"/>
      <c r="I4" s="638" t="s">
        <v>846</v>
      </c>
      <c r="J4" s="341"/>
      <c r="K4" s="341"/>
      <c r="L4" s="342"/>
    </row>
    <row r="5" spans="3:12">
      <c r="C5" s="340"/>
      <c r="D5" s="341"/>
      <c r="E5" s="341"/>
      <c r="F5" s="341"/>
      <c r="G5" s="341"/>
      <c r="H5" s="341"/>
      <c r="I5" s="341" t="s">
        <v>847</v>
      </c>
      <c r="J5" s="341"/>
      <c r="K5" s="341"/>
      <c r="L5" s="342"/>
    </row>
    <row r="6" spans="3:12">
      <c r="C6" s="340"/>
      <c r="D6" s="341"/>
      <c r="E6" s="341" t="s">
        <v>848</v>
      </c>
      <c r="F6" s="341"/>
      <c r="G6" s="341"/>
      <c r="H6" s="341"/>
      <c r="I6" s="341"/>
      <c r="J6" s="341"/>
      <c r="K6" s="341"/>
      <c r="L6" s="342"/>
    </row>
    <row r="7" ht="15.75" spans="3:12">
      <c r="C7" s="343"/>
      <c r="D7" s="344"/>
      <c r="E7" s="344" t="s">
        <v>849</v>
      </c>
      <c r="F7" s="344"/>
      <c r="G7" s="344"/>
      <c r="H7" s="344"/>
      <c r="I7" s="344"/>
      <c r="J7" s="344"/>
      <c r="K7" s="344"/>
      <c r="L7" s="345"/>
    </row>
    <row r="9" ht="15.75"/>
    <row r="10" spans="3:12">
      <c r="C10" s="337" t="s">
        <v>808</v>
      </c>
      <c r="D10" s="338"/>
      <c r="E10" s="338" t="s">
        <v>845</v>
      </c>
      <c r="F10" s="338"/>
      <c r="G10" s="338"/>
      <c r="H10" s="338"/>
      <c r="I10" s="338"/>
      <c r="J10" s="338"/>
      <c r="K10" s="338"/>
      <c r="L10" s="339"/>
    </row>
    <row r="11" spans="3:16">
      <c r="C11" s="340"/>
      <c r="D11" s="341"/>
      <c r="E11" s="341"/>
      <c r="F11" s="341"/>
      <c r="G11" s="341"/>
      <c r="H11" s="341"/>
      <c r="I11" s="638" t="s">
        <v>846</v>
      </c>
      <c r="J11" s="638"/>
      <c r="K11" s="638"/>
      <c r="L11" s="639"/>
      <c r="N11" s="640"/>
      <c r="P11" s="641"/>
    </row>
    <row r="12" spans="3:16">
      <c r="C12" s="340"/>
      <c r="D12" s="341"/>
      <c r="E12" s="341"/>
      <c r="F12" s="341"/>
      <c r="G12" s="341"/>
      <c r="H12" s="341"/>
      <c r="I12" s="341" t="s">
        <v>847</v>
      </c>
      <c r="J12" s="341"/>
      <c r="K12" s="341"/>
      <c r="L12" s="342"/>
      <c r="N12" s="640"/>
      <c r="P12" s="641"/>
    </row>
    <row r="13" spans="3:16">
      <c r="C13" s="340"/>
      <c r="D13" s="341"/>
      <c r="E13" s="341"/>
      <c r="F13" s="341"/>
      <c r="G13" s="341"/>
      <c r="H13" s="341"/>
      <c r="I13" s="341"/>
      <c r="J13" s="341"/>
      <c r="K13" s="341"/>
      <c r="L13" s="342"/>
      <c r="N13" s="640"/>
      <c r="P13" s="641"/>
    </row>
    <row r="14" spans="3:16">
      <c r="C14" s="340"/>
      <c r="D14" s="341"/>
      <c r="E14" s="341" t="s">
        <v>850</v>
      </c>
      <c r="F14" s="341"/>
      <c r="G14" s="341"/>
      <c r="H14" s="341"/>
      <c r="I14" s="341"/>
      <c r="J14" s="341"/>
      <c r="K14" s="341"/>
      <c r="L14" s="342"/>
      <c r="N14" s="640"/>
      <c r="P14" s="641"/>
    </row>
    <row r="15" ht="15.75" spans="3:16">
      <c r="C15" s="343"/>
      <c r="D15" s="344"/>
      <c r="E15" s="344" t="s">
        <v>851</v>
      </c>
      <c r="F15" s="344"/>
      <c r="G15" s="344"/>
      <c r="H15" s="344"/>
      <c r="I15" s="344"/>
      <c r="J15" s="344"/>
      <c r="K15" s="344"/>
      <c r="L15" s="345"/>
      <c r="N15" s="640"/>
      <c r="P15" s="641"/>
    </row>
    <row r="16" spans="14:16">
      <c r="N16" s="640"/>
      <c r="P16" s="641"/>
    </row>
    <row r="17" spans="5:16">
      <c r="E17" s="635" t="s">
        <v>852</v>
      </c>
      <c r="F17" s="635"/>
      <c r="G17" s="635"/>
      <c r="H17" s="635"/>
      <c r="I17" s="635"/>
      <c r="N17" s="640"/>
      <c r="P17" s="641"/>
    </row>
    <row r="18" spans="14:16">
      <c r="N18" s="640"/>
      <c r="P18" s="641"/>
    </row>
    <row r="19" spans="6:16">
      <c r="F19" s="14" t="s">
        <v>812</v>
      </c>
      <c r="G19" s="14"/>
      <c r="H19" s="14"/>
      <c r="I19" s="14"/>
      <c r="N19" s="640"/>
      <c r="P19" s="641"/>
    </row>
    <row r="21" spans="8:8">
      <c r="H21" t="s">
        <v>853</v>
      </c>
    </row>
    <row r="23" ht="15.75" spans="8:13">
      <c r="H23" t="s">
        <v>854</v>
      </c>
      <c r="M23" t="s">
        <v>855</v>
      </c>
    </row>
    <row r="24" spans="9:14">
      <c r="I24" s="642"/>
      <c r="L24" s="440"/>
      <c r="N24" s="636"/>
    </row>
    <row r="25" spans="9:14">
      <c r="I25" s="643"/>
      <c r="L25" s="441"/>
      <c r="N25" s="636"/>
    </row>
    <row r="26" spans="9:14">
      <c r="I26" s="643"/>
      <c r="L26" s="441"/>
      <c r="N26" s="636"/>
    </row>
    <row r="27" spans="9:14">
      <c r="I27" s="643"/>
      <c r="L27" s="441"/>
      <c r="N27" s="636"/>
    </row>
    <row r="28" ht="15.75" spans="2:14">
      <c r="B28" s="329" t="s">
        <v>856</v>
      </c>
      <c r="C28" s="636"/>
      <c r="I28" s="644"/>
      <c r="L28" s="442"/>
      <c r="N28" s="636"/>
    </row>
    <row r="29" spans="2:3">
      <c r="B29" s="329"/>
      <c r="C29" s="636"/>
    </row>
    <row r="30" spans="2:8">
      <c r="B30" s="329"/>
      <c r="C30" s="636"/>
      <c r="F30" s="14" t="s">
        <v>823</v>
      </c>
      <c r="G30" s="14"/>
      <c r="H30" s="14"/>
    </row>
    <row r="31" spans="2:13">
      <c r="B31" s="329"/>
      <c r="C31" s="636"/>
      <c r="H31" t="s">
        <v>857</v>
      </c>
      <c r="M31" t="s">
        <v>858</v>
      </c>
    </row>
    <row r="32" spans="2:3">
      <c r="B32" s="329"/>
      <c r="C32" s="636"/>
    </row>
    <row r="34" spans="2:7">
      <c r="B34" s="329" t="s">
        <v>856</v>
      </c>
      <c r="C34" s="637"/>
      <c r="F34" s="14" t="s">
        <v>826</v>
      </c>
      <c r="G34" s="14"/>
    </row>
    <row r="35" spans="2:8">
      <c r="B35" s="329"/>
      <c r="C35" s="637"/>
      <c r="H35" t="s">
        <v>859</v>
      </c>
    </row>
    <row r="36" spans="2:3">
      <c r="B36" s="329"/>
      <c r="C36" s="637"/>
    </row>
    <row r="37" spans="2:8">
      <c r="B37" s="329"/>
      <c r="C37" s="637"/>
      <c r="H37" t="s">
        <v>860</v>
      </c>
    </row>
    <row r="38" spans="2:8">
      <c r="B38" s="329"/>
      <c r="C38" s="637"/>
      <c r="H38" s="175" t="s">
        <v>861</v>
      </c>
    </row>
    <row r="39" spans="10:10">
      <c r="J39" t="s">
        <v>862</v>
      </c>
    </row>
    <row r="40" spans="12:12">
      <c r="L40">
        <v>93</v>
      </c>
    </row>
    <row r="46" ht="15.75"/>
    <row r="47" spans="3:12">
      <c r="C47" s="337" t="s">
        <v>816</v>
      </c>
      <c r="D47" s="338"/>
      <c r="E47" s="338" t="s">
        <v>863</v>
      </c>
      <c r="F47" s="338"/>
      <c r="G47" s="338"/>
      <c r="H47" s="338"/>
      <c r="I47" s="338"/>
      <c r="J47" s="338"/>
      <c r="K47" s="338"/>
      <c r="L47" s="339"/>
    </row>
    <row r="48" spans="3:12">
      <c r="C48" s="340"/>
      <c r="D48" s="341"/>
      <c r="E48" s="341"/>
      <c r="F48" s="341"/>
      <c r="G48" s="341"/>
      <c r="H48" s="341"/>
      <c r="I48" s="341"/>
      <c r="J48" s="341"/>
      <c r="K48" s="341"/>
      <c r="L48" s="342"/>
    </row>
    <row r="49" spans="3:12">
      <c r="C49" s="340"/>
      <c r="D49" s="341"/>
      <c r="E49" s="341"/>
      <c r="F49" s="341"/>
      <c r="G49" s="341"/>
      <c r="H49" s="341"/>
      <c r="I49" s="341" t="s">
        <v>847</v>
      </c>
      <c r="J49" s="341"/>
      <c r="K49" s="341"/>
      <c r="L49" s="342"/>
    </row>
    <row r="50" spans="3:12">
      <c r="C50" s="340"/>
      <c r="D50" s="341"/>
      <c r="E50" s="341"/>
      <c r="F50" s="341"/>
      <c r="G50" s="341"/>
      <c r="H50" s="341"/>
      <c r="I50" s="341"/>
      <c r="J50" s="341"/>
      <c r="K50" s="341"/>
      <c r="L50" s="342"/>
    </row>
    <row r="51" spans="3:12">
      <c r="C51" s="340"/>
      <c r="D51" s="341"/>
      <c r="E51" s="341" t="s">
        <v>864</v>
      </c>
      <c r="F51" s="341"/>
      <c r="G51" s="341"/>
      <c r="H51" s="341"/>
      <c r="I51" s="341"/>
      <c r="J51" s="341"/>
      <c r="K51" s="341"/>
      <c r="L51" s="342"/>
    </row>
    <row r="52" ht="15.75" spans="3:12">
      <c r="C52" s="343"/>
      <c r="D52" s="344"/>
      <c r="E52" s="344"/>
      <c r="F52" s="344"/>
      <c r="G52" s="344"/>
      <c r="H52" s="344"/>
      <c r="I52" s="344"/>
      <c r="J52" s="344"/>
      <c r="K52" s="344"/>
      <c r="L52" s="345"/>
    </row>
    <row r="54" ht="15.75"/>
    <row r="55" spans="3:12">
      <c r="C55" s="337" t="s">
        <v>865</v>
      </c>
      <c r="D55" s="338"/>
      <c r="E55" s="338" t="s">
        <v>866</v>
      </c>
      <c r="F55" s="338"/>
      <c r="G55" s="338"/>
      <c r="H55" s="338"/>
      <c r="I55" s="338"/>
      <c r="J55" s="338"/>
      <c r="K55" s="338"/>
      <c r="L55" s="339"/>
    </row>
    <row r="56" spans="3:12">
      <c r="C56" s="340"/>
      <c r="D56" s="341"/>
      <c r="E56" s="341"/>
      <c r="F56" s="341"/>
      <c r="G56" s="341"/>
      <c r="H56" s="341"/>
      <c r="I56" s="341" t="s">
        <v>867</v>
      </c>
      <c r="J56" s="341"/>
      <c r="K56" s="341"/>
      <c r="L56" s="342"/>
    </row>
    <row r="57" spans="3:12">
      <c r="C57" s="340"/>
      <c r="D57" s="341"/>
      <c r="E57" s="341"/>
      <c r="F57" s="341"/>
      <c r="G57" s="341"/>
      <c r="H57" s="341"/>
      <c r="I57" s="341"/>
      <c r="J57" s="341"/>
      <c r="K57" s="341"/>
      <c r="L57" s="342"/>
    </row>
    <row r="58" spans="3:12">
      <c r="C58" s="340"/>
      <c r="D58" s="341"/>
      <c r="E58" s="341"/>
      <c r="F58" s="341"/>
      <c r="G58" s="341"/>
      <c r="H58" s="341"/>
      <c r="I58" s="341"/>
      <c r="J58" s="341"/>
      <c r="K58" s="341"/>
      <c r="L58" s="342"/>
    </row>
    <row r="59" spans="3:12">
      <c r="C59" s="340"/>
      <c r="D59" s="341"/>
      <c r="E59" s="341" t="s">
        <v>868</v>
      </c>
      <c r="F59" s="341"/>
      <c r="G59" s="341"/>
      <c r="H59" s="341" t="s">
        <v>869</v>
      </c>
      <c r="I59" s="341"/>
      <c r="J59" s="341"/>
      <c r="K59" s="341"/>
      <c r="L59" s="342"/>
    </row>
    <row r="60" ht="15.75" spans="3:12">
      <c r="C60" s="343"/>
      <c r="D60" s="344"/>
      <c r="E60" s="344" t="s">
        <v>870</v>
      </c>
      <c r="F60" s="344"/>
      <c r="G60" s="344"/>
      <c r="H60" s="344" t="s">
        <v>871</v>
      </c>
      <c r="I60" s="344"/>
      <c r="J60" s="344"/>
      <c r="K60" s="344"/>
      <c r="L60" s="345"/>
    </row>
  </sheetData>
  <mergeCells count="2">
    <mergeCell ref="B28:B32"/>
    <mergeCell ref="B34:B38"/>
  </mergeCells>
  <pageMargins left="0.7" right="0.7" top="0.75" bottom="0.75" header="0.3" footer="0.3"/>
  <pageSetup paperSize="1" orientation="portrait"/>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Q43"/>
  <sheetViews>
    <sheetView zoomScale="50" zoomScaleNormal="50" workbookViewId="0">
      <selection activeCell="G15" sqref="G15"/>
    </sheetView>
  </sheetViews>
  <sheetFormatPr defaultColWidth="9" defaultRowHeight="15"/>
  <sheetData>
    <row r="1" ht="15.75"/>
    <row r="2" ht="15.75" spans="3:12">
      <c r="C2" s="481" t="s">
        <v>872</v>
      </c>
      <c r="D2" s="483"/>
      <c r="E2" s="483"/>
      <c r="F2" s="483"/>
      <c r="G2" s="483"/>
      <c r="H2" s="483"/>
      <c r="I2" s="483"/>
      <c r="J2" s="483"/>
      <c r="K2" s="483"/>
      <c r="L2" s="484"/>
    </row>
    <row r="3" ht="15.75"/>
    <row r="4" ht="15.75" spans="3:11">
      <c r="C4" s="446" t="s">
        <v>873</v>
      </c>
      <c r="D4" s="447"/>
      <c r="E4" s="447"/>
      <c r="F4" s="448"/>
      <c r="H4" s="446" t="s">
        <v>874</v>
      </c>
      <c r="I4" s="447"/>
      <c r="J4" s="447"/>
      <c r="K4" s="448"/>
    </row>
    <row r="5" spans="3:11">
      <c r="C5" s="190" t="s">
        <v>875</v>
      </c>
      <c r="D5" s="191"/>
      <c r="E5" s="191"/>
      <c r="F5" s="192"/>
      <c r="H5" s="190" t="s">
        <v>876</v>
      </c>
      <c r="I5" s="191"/>
      <c r="J5" s="191"/>
      <c r="K5" s="192"/>
    </row>
    <row r="6" ht="15.75" spans="3:11">
      <c r="C6" s="196" t="s">
        <v>877</v>
      </c>
      <c r="D6" s="197"/>
      <c r="E6" s="197"/>
      <c r="F6" s="198"/>
      <c r="H6" s="196" t="s">
        <v>878</v>
      </c>
      <c r="I6" s="197"/>
      <c r="J6" s="197"/>
      <c r="K6" s="198"/>
    </row>
    <row r="7" ht="15.75"/>
    <row r="8" ht="15.75" spans="8:11">
      <c r="H8" s="446" t="s">
        <v>879</v>
      </c>
      <c r="I8" s="447"/>
      <c r="J8" s="447"/>
      <c r="K8" s="448"/>
    </row>
    <row r="9" spans="8:11">
      <c r="H9" s="190" t="s">
        <v>876</v>
      </c>
      <c r="I9" s="191"/>
      <c r="J9" s="191"/>
      <c r="K9" s="192"/>
    </row>
    <row r="10" ht="15.75" spans="8:11">
      <c r="H10" s="196" t="s">
        <v>877</v>
      </c>
      <c r="I10" s="197"/>
      <c r="J10" s="197"/>
      <c r="K10" s="198"/>
    </row>
    <row r="11" ht="15.75"/>
    <row r="12" ht="15.75" spans="8:11">
      <c r="H12" s="446" t="s">
        <v>880</v>
      </c>
      <c r="I12" s="447"/>
      <c r="J12" s="447"/>
      <c r="K12" s="448"/>
    </row>
    <row r="13" spans="8:11">
      <c r="H13" s="190" t="s">
        <v>876</v>
      </c>
      <c r="I13" s="191"/>
      <c r="J13" s="191"/>
      <c r="K13" s="192"/>
    </row>
    <row r="14" ht="15.75" spans="8:11">
      <c r="H14" s="196" t="s">
        <v>881</v>
      </c>
      <c r="I14" s="197"/>
      <c r="J14" s="197"/>
      <c r="K14" s="198"/>
    </row>
    <row r="15" ht="15.75"/>
    <row r="16" spans="15:17">
      <c r="O16" s="226"/>
      <c r="P16" s="227"/>
      <c r="Q16" s="177"/>
    </row>
    <row r="17" spans="15:17">
      <c r="O17" s="228"/>
      <c r="P17" s="178" t="s">
        <v>882</v>
      </c>
      <c r="Q17" s="180"/>
    </row>
    <row r="18" ht="15.75" spans="15:17">
      <c r="O18" s="228"/>
      <c r="P18" s="178" t="s">
        <v>883</v>
      </c>
      <c r="Q18" s="180"/>
    </row>
    <row r="19" spans="3:17">
      <c r="C19" s="337" t="s">
        <v>884</v>
      </c>
      <c r="D19" s="338"/>
      <c r="E19" s="338"/>
      <c r="F19" s="338"/>
      <c r="G19" s="338"/>
      <c r="H19" s="338"/>
      <c r="I19" s="338"/>
      <c r="J19" s="338"/>
      <c r="K19" s="338"/>
      <c r="L19" s="339"/>
      <c r="O19" s="228"/>
      <c r="P19" s="178" t="s">
        <v>885</v>
      </c>
      <c r="Q19" s="180"/>
    </row>
    <row r="20" ht="15.75" spans="3:17">
      <c r="C20" s="340"/>
      <c r="D20" s="341"/>
      <c r="E20" s="341" t="s">
        <v>886</v>
      </c>
      <c r="F20" s="341"/>
      <c r="G20" s="341"/>
      <c r="H20" s="341"/>
      <c r="I20" s="341"/>
      <c r="J20" s="341"/>
      <c r="K20" s="341"/>
      <c r="L20" s="342"/>
      <c r="O20" s="229"/>
      <c r="P20" s="230"/>
      <c r="Q20" s="182"/>
    </row>
    <row r="21" ht="15.75" spans="3:12">
      <c r="C21" s="343"/>
      <c r="D21" s="344"/>
      <c r="E21" s="344" t="s">
        <v>887</v>
      </c>
      <c r="F21" s="344"/>
      <c r="G21" s="344"/>
      <c r="H21" s="344"/>
      <c r="I21" s="344"/>
      <c r="J21" s="344"/>
      <c r="K21" s="344"/>
      <c r="L21" s="345"/>
    </row>
    <row r="23" ht="15.75"/>
    <row r="24" ht="15.75" spans="3:3">
      <c r="C24" s="123" t="s">
        <v>888</v>
      </c>
    </row>
    <row r="27" s="17" customFormat="1" ht="5.4" customHeight="1"/>
    <row r="29" spans="4:4">
      <c r="D29" t="s">
        <v>889</v>
      </c>
    </row>
    <row r="30" ht="15.75" spans="7:7">
      <c r="G30" t="s">
        <v>890</v>
      </c>
    </row>
    <row r="31" spans="7:12">
      <c r="G31" s="199" t="s">
        <v>891</v>
      </c>
      <c r="H31" s="200"/>
      <c r="I31" s="200"/>
      <c r="J31" s="200"/>
      <c r="K31" s="200"/>
      <c r="L31" s="204"/>
    </row>
    <row r="32" spans="7:12">
      <c r="G32" s="201" t="s">
        <v>892</v>
      </c>
      <c r="H32" s="174"/>
      <c r="I32" s="174"/>
      <c r="J32" s="174"/>
      <c r="K32" s="174"/>
      <c r="L32" s="205"/>
    </row>
    <row r="33" ht="15.75" spans="7:12">
      <c r="G33" s="202" t="s">
        <v>893</v>
      </c>
      <c r="H33" s="203"/>
      <c r="I33" s="203"/>
      <c r="J33" s="203"/>
      <c r="K33" s="203"/>
      <c r="L33" s="206"/>
    </row>
    <row r="36" spans="4:4">
      <c r="D36" t="s">
        <v>894</v>
      </c>
    </row>
    <row r="38" spans="4:7">
      <c r="D38" t="s">
        <v>666</v>
      </c>
      <c r="E38" t="s">
        <v>895</v>
      </c>
      <c r="G38" s="629">
        <v>0.8</v>
      </c>
    </row>
    <row r="39" spans="4:7">
      <c r="D39" t="s">
        <v>896</v>
      </c>
      <c r="E39" t="s">
        <v>897</v>
      </c>
      <c r="G39" s="629">
        <v>0.75</v>
      </c>
    </row>
    <row r="40" spans="4:7">
      <c r="D40" t="s">
        <v>898</v>
      </c>
      <c r="E40" t="s">
        <v>899</v>
      </c>
      <c r="G40" s="629">
        <v>0.85</v>
      </c>
    </row>
    <row r="41" spans="3:7">
      <c r="C41" s="619"/>
      <c r="D41" s="619" t="s">
        <v>672</v>
      </c>
      <c r="E41" s="619" t="s">
        <v>900</v>
      </c>
      <c r="F41" s="619"/>
      <c r="G41" s="634">
        <v>1</v>
      </c>
    </row>
    <row r="43" s="17" customFormat="1" ht="7.2" customHeight="1"/>
  </sheetData>
  <mergeCells count="4">
    <mergeCell ref="C4:F4"/>
    <mergeCell ref="H4:K4"/>
    <mergeCell ref="H8:K8"/>
    <mergeCell ref="H12:K12"/>
  </mergeCells>
  <pageMargins left="0.7" right="0.7" top="0.75" bottom="0.75" header="0.3" footer="0.3"/>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L82"/>
  <sheetViews>
    <sheetView zoomScale="70" zoomScaleNormal="70" topLeftCell="A46" workbookViewId="0">
      <selection activeCell="A55" sqref="A55"/>
    </sheetView>
  </sheetViews>
  <sheetFormatPr defaultColWidth="9" defaultRowHeight="15"/>
  <cols>
    <col min="2" max="2" width="10.6666666666667" customWidth="1"/>
    <col min="3" max="3" width="11.3333333333333" customWidth="1"/>
    <col min="4" max="4" width="30.6666666666667" customWidth="1"/>
    <col min="5" max="5" width="15.3333333333333" customWidth="1"/>
    <col min="7" max="7" width="14.7809523809524" customWidth="1"/>
  </cols>
  <sheetData>
    <row r="2" spans="2:4">
      <c r="B2" t="s">
        <v>901</v>
      </c>
      <c r="D2" t="s">
        <v>902</v>
      </c>
    </row>
    <row r="3" spans="7:7">
      <c r="G3">
        <v>1000</v>
      </c>
    </row>
    <row r="4" spans="3:8">
      <c r="C4" t="s">
        <v>903</v>
      </c>
      <c r="H4" t="s">
        <v>904</v>
      </c>
    </row>
    <row r="6" spans="3:8">
      <c r="C6" t="s">
        <v>905</v>
      </c>
      <c r="H6" t="s">
        <v>906</v>
      </c>
    </row>
    <row r="7" spans="4:4">
      <c r="D7" t="s">
        <v>907</v>
      </c>
    </row>
    <row r="8" spans="7:9">
      <c r="G8">
        <v>1000</v>
      </c>
      <c r="H8">
        <v>550</v>
      </c>
      <c r="I8" t="s">
        <v>908</v>
      </c>
    </row>
    <row r="9" spans="8:9">
      <c r="H9">
        <v>450</v>
      </c>
      <c r="I9" t="s">
        <v>909</v>
      </c>
    </row>
    <row r="12" ht="15.75" spans="8:9">
      <c r="H12" t="s">
        <v>908</v>
      </c>
      <c r="I12" t="s">
        <v>909</v>
      </c>
    </row>
    <row r="13" spans="7:9">
      <c r="G13" t="s">
        <v>910</v>
      </c>
      <c r="H13" s="493"/>
      <c r="I13" s="494"/>
    </row>
    <row r="14" spans="7:9">
      <c r="G14" t="s">
        <v>911</v>
      </c>
      <c r="H14" s="265"/>
      <c r="I14" s="267"/>
    </row>
    <row r="15" spans="7:9">
      <c r="G15" t="s">
        <v>912</v>
      </c>
      <c r="H15" s="265"/>
      <c r="I15" s="267"/>
    </row>
    <row r="16" ht="15.75" spans="7:9">
      <c r="G16" t="s">
        <v>913</v>
      </c>
      <c r="H16" s="495"/>
      <c r="I16" s="496"/>
    </row>
    <row r="17" spans="8:9">
      <c r="H17" s="420">
        <v>1000</v>
      </c>
      <c r="I17" s="420"/>
    </row>
    <row r="25" s="17" customFormat="1" ht="4.8" customHeight="1"/>
    <row r="26" ht="15.75"/>
    <row r="27" ht="15.75" spans="3:7">
      <c r="C27" s="416" t="s">
        <v>914</v>
      </c>
      <c r="D27" s="417"/>
      <c r="E27" t="s">
        <v>915</v>
      </c>
      <c r="G27" t="s">
        <v>916</v>
      </c>
    </row>
    <row r="28" ht="15.75"/>
    <row r="29" spans="3:7">
      <c r="C29" s="337" t="s">
        <v>917</v>
      </c>
      <c r="D29" s="339" t="s">
        <v>918</v>
      </c>
      <c r="E29" t="s">
        <v>919</v>
      </c>
      <c r="G29" t="s">
        <v>920</v>
      </c>
    </row>
    <row r="30" ht="15.75" spans="3:7">
      <c r="C30" s="343" t="s">
        <v>921</v>
      </c>
      <c r="D30" s="345"/>
      <c r="E30" t="s">
        <v>922</v>
      </c>
      <c r="G30" t="s">
        <v>923</v>
      </c>
    </row>
    <row r="31" ht="15.75"/>
    <row r="32" ht="15.75" spans="4:12">
      <c r="D32" s="5" t="s">
        <v>924</v>
      </c>
      <c r="E32" s="6" t="s">
        <v>925</v>
      </c>
      <c r="F32" s="6"/>
      <c r="G32" s="6" t="s">
        <v>926</v>
      </c>
      <c r="H32" s="6"/>
      <c r="I32" s="6"/>
      <c r="J32" s="6"/>
      <c r="K32" s="6"/>
      <c r="L32" s="7"/>
    </row>
    <row r="33" ht="15.75" spans="2:2">
      <c r="B33" s="140">
        <f ca="1">TODAY()</f>
        <v>44107</v>
      </c>
    </row>
    <row r="34" spans="2:7">
      <c r="B34">
        <f ca="1">MONTH(B33)</f>
        <v>10</v>
      </c>
      <c r="D34" s="24" t="s">
        <v>927</v>
      </c>
      <c r="E34" s="25" t="s">
        <v>928</v>
      </c>
      <c r="F34" s="25"/>
      <c r="G34" s="30" t="s">
        <v>929</v>
      </c>
    </row>
    <row r="35" ht="15.75" spans="4:7">
      <c r="D35" s="26"/>
      <c r="E35" s="27"/>
      <c r="F35" s="27"/>
      <c r="G35" s="40" t="s">
        <v>930</v>
      </c>
    </row>
    <row r="39" s="17" customFormat="1" ht="4.8" customHeight="1"/>
    <row r="40" ht="15.75"/>
    <row r="41" spans="4:10">
      <c r="D41" s="24" t="s">
        <v>931</v>
      </c>
      <c r="E41" s="25"/>
      <c r="F41" s="25"/>
      <c r="G41" s="25"/>
      <c r="H41" s="25"/>
      <c r="I41" s="25"/>
      <c r="J41" s="30"/>
    </row>
    <row r="42" ht="15.75" spans="4:10">
      <c r="D42" s="26"/>
      <c r="E42" s="628" t="s">
        <v>932</v>
      </c>
      <c r="F42" s="628"/>
      <c r="G42" s="628"/>
      <c r="H42" s="628"/>
      <c r="I42" s="27"/>
      <c r="J42" s="40"/>
    </row>
    <row r="44" spans="4:4">
      <c r="D44" t="s">
        <v>933</v>
      </c>
    </row>
    <row r="46" spans="5:7">
      <c r="E46" s="629">
        <v>0.5</v>
      </c>
      <c r="G46" s="629">
        <v>0.33</v>
      </c>
    </row>
    <row r="47" ht="15.75"/>
    <row r="48" ht="15.75" spans="4:11">
      <c r="D48" t="s">
        <v>934</v>
      </c>
      <c r="E48" s="630" t="s">
        <v>935</v>
      </c>
      <c r="F48">
        <v>3</v>
      </c>
      <c r="H48" t="s">
        <v>936</v>
      </c>
      <c r="J48" t="s">
        <v>937</v>
      </c>
      <c r="K48" t="s">
        <v>938</v>
      </c>
    </row>
    <row r="49" ht="15.75" spans="4:11">
      <c r="D49" t="s">
        <v>939</v>
      </c>
      <c r="E49" s="631" t="s">
        <v>940</v>
      </c>
      <c r="F49">
        <v>1</v>
      </c>
      <c r="J49" t="s">
        <v>941</v>
      </c>
      <c r="K49" t="s">
        <v>942</v>
      </c>
    </row>
    <row r="50" ht="15.75" spans="6:6">
      <c r="F50" s="899" t="s">
        <v>943</v>
      </c>
    </row>
    <row r="53" s="17" customFormat="1" ht="3.6" customHeight="1"/>
    <row r="55" spans="3:4">
      <c r="C55" t="s">
        <v>944</v>
      </c>
      <c r="D55" t="s">
        <v>945</v>
      </c>
    </row>
    <row r="58" spans="3:3">
      <c r="C58" t="s">
        <v>946</v>
      </c>
    </row>
    <row r="59" spans="5:5">
      <c r="E59" t="s">
        <v>947</v>
      </c>
    </row>
    <row r="61" spans="5:5">
      <c r="E61" t="s">
        <v>948</v>
      </c>
    </row>
    <row r="63" spans="5:8">
      <c r="E63" s="633" t="s">
        <v>949</v>
      </c>
      <c r="F63" s="633"/>
      <c r="G63" s="633"/>
      <c r="H63" s="633"/>
    </row>
    <row r="65" spans="3:3">
      <c r="C65" t="s">
        <v>950</v>
      </c>
    </row>
    <row r="67" spans="5:9">
      <c r="E67" s="270" t="s">
        <v>951</v>
      </c>
      <c r="F67" s="270"/>
      <c r="G67" s="270"/>
      <c r="H67" s="270"/>
      <c r="I67" s="270"/>
    </row>
    <row r="68" spans="5:9">
      <c r="E68" s="270" t="s">
        <v>952</v>
      </c>
      <c r="F68" s="270"/>
      <c r="G68" s="270"/>
      <c r="H68" s="270"/>
      <c r="I68" s="270"/>
    </row>
    <row r="71" s="17" customFormat="1" ht="3" customHeight="1"/>
    <row r="73" spans="3:3">
      <c r="C73" s="4" t="s">
        <v>953</v>
      </c>
    </row>
    <row r="74" spans="4:4">
      <c r="D74" t="s">
        <v>954</v>
      </c>
    </row>
    <row r="75" spans="4:4">
      <c r="D75" t="s">
        <v>955</v>
      </c>
    </row>
    <row r="76" spans="4:4">
      <c r="D76" t="s">
        <v>956</v>
      </c>
    </row>
    <row r="78" spans="4:4">
      <c r="D78" s="492" t="s">
        <v>435</v>
      </c>
    </row>
    <row r="79" spans="4:4">
      <c r="D79" s="492" t="s">
        <v>438</v>
      </c>
    </row>
    <row r="80" spans="4:4">
      <c r="D80" s="492" t="s">
        <v>441</v>
      </c>
    </row>
    <row r="81" spans="4:4">
      <c r="D81" t="s">
        <v>444</v>
      </c>
    </row>
    <row r="82" spans="4:4">
      <c r="D82" s="492" t="s">
        <v>447</v>
      </c>
    </row>
  </sheetData>
  <mergeCells count="1">
    <mergeCell ref="H17:I17"/>
  </mergeCells>
  <pageMargins left="0.7" right="0.7" top="0.75" bottom="0.75" header="0.3" footer="0.3"/>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N4:AA24"/>
  <sheetViews>
    <sheetView zoomScale="30" zoomScaleNormal="30" workbookViewId="0">
      <selection activeCell="L29" sqref="L29"/>
    </sheetView>
  </sheetViews>
  <sheetFormatPr defaultColWidth="9" defaultRowHeight="15"/>
  <sheetData>
    <row r="4" spans="14:25">
      <c r="N4" t="s">
        <v>957</v>
      </c>
      <c r="Q4" s="624" t="s">
        <v>958</v>
      </c>
      <c r="Y4" t="s">
        <v>959</v>
      </c>
    </row>
    <row r="6" spans="14:21">
      <c r="N6" t="s">
        <v>960</v>
      </c>
      <c r="Q6" s="624" t="s">
        <v>961</v>
      </c>
      <c r="R6" s="624"/>
      <c r="S6" s="624"/>
      <c r="T6" s="624"/>
      <c r="U6" s="624"/>
    </row>
    <row r="8" ht="15.75"/>
    <row r="9" ht="15.75" spans="14:19">
      <c r="N9" s="215" t="s">
        <v>962</v>
      </c>
      <c r="O9" s="216"/>
      <c r="P9" s="216"/>
      <c r="Q9" s="216"/>
      <c r="R9" s="216"/>
      <c r="S9" s="217"/>
    </row>
    <row r="22" ht="15.75"/>
    <row r="23" ht="15.75" spans="14:27">
      <c r="N23" s="215" t="s">
        <v>717</v>
      </c>
      <c r="O23" s="216"/>
      <c r="P23" s="216" t="s">
        <v>789</v>
      </c>
      <c r="Q23" s="216"/>
      <c r="R23" s="216"/>
      <c r="S23" s="216"/>
      <c r="T23" s="216"/>
      <c r="U23" s="216"/>
      <c r="V23" s="216"/>
      <c r="W23" s="216"/>
      <c r="X23" s="216"/>
      <c r="Y23" s="216"/>
      <c r="Z23" s="216"/>
      <c r="AA23" s="217"/>
    </row>
    <row r="24" ht="15.75" spans="14:24">
      <c r="N24" t="s">
        <v>790</v>
      </c>
      <c r="Q24" s="625" t="s">
        <v>791</v>
      </c>
      <c r="R24" s="626"/>
      <c r="S24" s="626"/>
      <c r="T24" s="626"/>
      <c r="U24" s="626"/>
      <c r="V24" s="626"/>
      <c r="W24" s="626"/>
      <c r="X24" s="627"/>
    </row>
  </sheetData>
  <pageMargins left="0.7" right="0.7" top="0.75" bottom="0.75" header="0.3" footer="0.3"/>
  <headerFooter/>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5"/>
  <sheetViews>
    <sheetView zoomScale="80" zoomScaleNormal="80" topLeftCell="B1" workbookViewId="0">
      <selection activeCell="J26" sqref="J26"/>
    </sheetView>
  </sheetViews>
  <sheetFormatPr defaultColWidth="9" defaultRowHeight="15"/>
  <cols>
    <col min="4" max="4" width="11.1047619047619" customWidth="1"/>
    <col min="5" max="5" width="12.552380952381" customWidth="1"/>
    <col min="6" max="6" width="15.3333333333333" customWidth="1"/>
  </cols>
  <sheetData>
    <row r="1" spans="1:2">
      <c r="A1" t="s">
        <v>963</v>
      </c>
      <c r="B1" t="s">
        <v>964</v>
      </c>
    </row>
    <row r="3" spans="2:7">
      <c r="B3" t="s">
        <v>965</v>
      </c>
      <c r="C3" t="s">
        <v>966</v>
      </c>
      <c r="F3" t="s">
        <v>967</v>
      </c>
      <c r="G3" t="s">
        <v>968</v>
      </c>
    </row>
    <row r="4" spans="2:3">
      <c r="B4" t="s">
        <v>969</v>
      </c>
      <c r="C4" t="s">
        <v>970</v>
      </c>
    </row>
    <row r="6" spans="1:2">
      <c r="A6" t="s">
        <v>971</v>
      </c>
      <c r="B6" t="s">
        <v>972</v>
      </c>
    </row>
    <row r="7" spans="2:5">
      <c r="B7" t="s">
        <v>973</v>
      </c>
      <c r="D7" t="s">
        <v>974</v>
      </c>
      <c r="E7" t="s">
        <v>975</v>
      </c>
    </row>
    <row r="8" spans="2:5">
      <c r="B8" t="s">
        <v>976</v>
      </c>
      <c r="E8" t="s">
        <v>977</v>
      </c>
    </row>
    <row r="11" spans="1:2">
      <c r="A11" t="s">
        <v>978</v>
      </c>
      <c r="B11" t="s">
        <v>979</v>
      </c>
    </row>
    <row r="12" spans="2:3">
      <c r="B12" t="s">
        <v>974</v>
      </c>
      <c r="C12" t="s">
        <v>980</v>
      </c>
    </row>
    <row r="13" spans="2:2">
      <c r="B13" t="s">
        <v>981</v>
      </c>
    </row>
    <row r="15" ht="12.75" customHeight="1"/>
    <row r="16" s="620" customFormat="1" ht="4.5" customHeight="1"/>
    <row r="18" ht="16.5" spans="1:3">
      <c r="A18" t="s">
        <v>982</v>
      </c>
      <c r="C18" s="209" t="s">
        <v>983</v>
      </c>
    </row>
    <row r="19" ht="16.5" spans="1:3">
      <c r="A19" t="s">
        <v>984</v>
      </c>
      <c r="C19" s="209" t="s">
        <v>985</v>
      </c>
    </row>
    <row r="20" ht="15.75"/>
    <row r="21" ht="17.25" spans="4:11">
      <c r="D21" s="621" t="s">
        <v>986</v>
      </c>
      <c r="E21" s="6"/>
      <c r="F21" s="6"/>
      <c r="G21" s="6"/>
      <c r="H21" s="6"/>
      <c r="I21" s="7"/>
      <c r="K21" s="623" t="s">
        <v>987</v>
      </c>
    </row>
    <row r="22" ht="15.75"/>
    <row r="23" ht="17.25" spans="4:16">
      <c r="D23" s="622" t="s">
        <v>988</v>
      </c>
      <c r="E23" s="19"/>
      <c r="F23" s="19"/>
      <c r="G23" s="19"/>
      <c r="H23" s="19"/>
      <c r="I23" s="19"/>
      <c r="J23" s="19"/>
      <c r="K23" s="19"/>
      <c r="L23" s="19"/>
      <c r="M23" s="19"/>
      <c r="N23" s="19"/>
      <c r="O23" s="20"/>
      <c r="P23" s="4"/>
    </row>
    <row r="25" ht="16.5" spans="4:4">
      <c r="D25" s="209" t="s">
        <v>989</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26"/>
  <sheetViews>
    <sheetView zoomScale="130" zoomScaleNormal="130" topLeftCell="A37" workbookViewId="0">
      <selection activeCell="K126" sqref="K126:O126"/>
    </sheetView>
  </sheetViews>
  <sheetFormatPr defaultColWidth="9" defaultRowHeight="15"/>
  <cols>
    <col min="3" max="3" width="12.3333333333333" customWidth="1"/>
    <col min="7" max="7" width="11.1047619047619" customWidth="1"/>
    <col min="9" max="9" width="12.6666666666667" customWidth="1"/>
    <col min="10" max="10" width="13.8857142857143" customWidth="1"/>
  </cols>
  <sheetData>
    <row r="1" ht="15.75" spans="2:6">
      <c r="B1" s="18" t="s">
        <v>154</v>
      </c>
      <c r="C1" s="19"/>
      <c r="D1" s="19"/>
      <c r="E1" s="19"/>
      <c r="F1" s="20"/>
    </row>
    <row r="3" spans="2:2">
      <c r="B3" t="s">
        <v>155</v>
      </c>
    </row>
    <row r="4" spans="2:2">
      <c r="B4" t="s">
        <v>127</v>
      </c>
    </row>
    <row r="5" spans="2:2">
      <c r="B5" t="s">
        <v>45</v>
      </c>
    </row>
    <row r="6" spans="2:2">
      <c r="B6" t="s">
        <v>156</v>
      </c>
    </row>
    <row r="7" spans="3:3">
      <c r="C7" t="s">
        <v>157</v>
      </c>
    </row>
    <row r="8" spans="3:3">
      <c r="C8" t="s">
        <v>158</v>
      </c>
    </row>
    <row r="9" spans="3:3">
      <c r="C9" t="s">
        <v>159</v>
      </c>
    </row>
    <row r="11" spans="3:3">
      <c r="C11" t="s">
        <v>160</v>
      </c>
    </row>
    <row r="13" s="822" customFormat="1" ht="9" customHeight="1"/>
    <row r="14" ht="15.75"/>
    <row r="15" ht="15.75" spans="1:3">
      <c r="A15" s="18" t="s">
        <v>161</v>
      </c>
      <c r="B15" s="19"/>
      <c r="C15" s="20"/>
    </row>
    <row r="17" spans="2:2">
      <c r="B17" t="s">
        <v>4</v>
      </c>
    </row>
    <row r="18" spans="2:2">
      <c r="B18" t="s">
        <v>133</v>
      </c>
    </row>
    <row r="19" spans="2:2">
      <c r="B19" t="s">
        <v>6</v>
      </c>
    </row>
    <row r="21" spans="2:2">
      <c r="B21" t="s">
        <v>162</v>
      </c>
    </row>
    <row r="22" ht="15.75" spans="2:8">
      <c r="B22" t="s">
        <v>163</v>
      </c>
      <c r="H22" t="s">
        <v>164</v>
      </c>
    </row>
    <row r="23" ht="15.75" spans="3:11">
      <c r="C23" s="4" t="s">
        <v>165</v>
      </c>
      <c r="E23" s="5" t="s">
        <v>166</v>
      </c>
      <c r="F23" s="7"/>
      <c r="H23" t="s">
        <v>167</v>
      </c>
      <c r="J23" t="s">
        <v>168</v>
      </c>
      <c r="K23" t="s">
        <v>169</v>
      </c>
    </row>
    <row r="24" ht="15.75" spans="3:6">
      <c r="C24" s="4"/>
      <c r="E24" s="100"/>
      <c r="F24" s="100"/>
    </row>
    <row r="25" spans="3:11">
      <c r="C25" s="4"/>
      <c r="E25" s="100" t="s">
        <v>170</v>
      </c>
      <c r="F25" s="100"/>
      <c r="I25" s="836" t="s">
        <v>171</v>
      </c>
      <c r="J25" s="837"/>
      <c r="K25" s="838"/>
    </row>
    <row r="26" spans="3:11">
      <c r="C26" s="4"/>
      <c r="E26" s="100" t="s">
        <v>172</v>
      </c>
      <c r="F26" s="100"/>
      <c r="I26" s="260" t="s">
        <v>173</v>
      </c>
      <c r="J26" s="260" t="s">
        <v>174</v>
      </c>
      <c r="K26" s="260" t="s">
        <v>175</v>
      </c>
    </row>
    <row r="27" spans="3:11">
      <c r="C27" s="4"/>
      <c r="E27" s="100"/>
      <c r="F27" s="100"/>
      <c r="I27" s="839"/>
      <c r="J27" s="839"/>
      <c r="K27" s="839"/>
    </row>
    <row r="28" spans="3:3">
      <c r="C28" s="4" t="s">
        <v>176</v>
      </c>
    </row>
    <row r="29" spans="3:3">
      <c r="C29" s="4" t="s">
        <v>177</v>
      </c>
    </row>
    <row r="30" ht="15.75" spans="3:3">
      <c r="C30" s="4" t="s">
        <v>178</v>
      </c>
    </row>
    <row r="31" ht="15.75" spans="3:8">
      <c r="C31" s="170" t="s">
        <v>179</v>
      </c>
      <c r="E31" t="s">
        <v>180</v>
      </c>
      <c r="H31" t="s">
        <v>181</v>
      </c>
    </row>
    <row r="32" spans="3:5">
      <c r="C32" s="35"/>
      <c r="E32" t="s">
        <v>182</v>
      </c>
    </row>
    <row r="33" spans="3:5">
      <c r="C33" s="35"/>
      <c r="E33" t="s">
        <v>183</v>
      </c>
    </row>
    <row r="34" spans="3:3">
      <c r="C34" s="35"/>
    </row>
    <row r="35" spans="3:6">
      <c r="C35" s="4" t="s">
        <v>184</v>
      </c>
      <c r="F35" t="s">
        <v>185</v>
      </c>
    </row>
    <row r="36" spans="4:4">
      <c r="D36" t="s">
        <v>186</v>
      </c>
    </row>
    <row r="37" ht="15.75"/>
    <row r="38" ht="15.75" spans="3:5">
      <c r="C38" s="123" t="s">
        <v>187</v>
      </c>
      <c r="E38" t="s">
        <v>188</v>
      </c>
    </row>
    <row r="39" ht="15.75" spans="3:3">
      <c r="C39" t="s">
        <v>189</v>
      </c>
    </row>
    <row r="40" ht="15.75" spans="3:5">
      <c r="C40" s="123" t="s">
        <v>190</v>
      </c>
      <c r="E40" t="s">
        <v>191</v>
      </c>
    </row>
    <row r="42" s="822" customFormat="1" ht="5.25" customHeight="1"/>
    <row r="43" spans="2:4">
      <c r="B43" s="56" t="s">
        <v>6</v>
      </c>
      <c r="C43" s="56"/>
      <c r="D43" s="56"/>
    </row>
    <row r="44" spans="2:2">
      <c r="B44" t="s">
        <v>192</v>
      </c>
    </row>
    <row r="46" spans="2:2">
      <c r="B46" t="s">
        <v>193</v>
      </c>
    </row>
    <row r="48" spans="2:2">
      <c r="B48" t="s">
        <v>194</v>
      </c>
    </row>
    <row r="50" spans="2:4">
      <c r="B50" t="s">
        <v>195</v>
      </c>
      <c r="D50" t="s">
        <v>196</v>
      </c>
    </row>
    <row r="51" spans="2:6">
      <c r="B51" t="s">
        <v>197</v>
      </c>
      <c r="F51" t="s">
        <v>198</v>
      </c>
    </row>
    <row r="52" spans="3:3">
      <c r="C52" t="s">
        <v>199</v>
      </c>
    </row>
    <row r="53" spans="4:4">
      <c r="D53" t="s">
        <v>200</v>
      </c>
    </row>
    <row r="54" spans="4:6">
      <c r="D54" t="s">
        <v>201</v>
      </c>
      <c r="F54" t="s">
        <v>202</v>
      </c>
    </row>
    <row r="55" spans="6:6">
      <c r="F55" t="s">
        <v>203</v>
      </c>
    </row>
    <row r="56" spans="6:6">
      <c r="F56" t="s">
        <v>204</v>
      </c>
    </row>
    <row r="57" spans="4:4">
      <c r="D57" t="s">
        <v>205</v>
      </c>
    </row>
    <row r="59" spans="2:2">
      <c r="B59" t="s">
        <v>206</v>
      </c>
    </row>
    <row r="60" spans="3:3">
      <c r="C60" t="s">
        <v>134</v>
      </c>
    </row>
    <row r="61" ht="15.75"/>
    <row r="62" ht="15.75" spans="2:11">
      <c r="B62" s="834" t="s">
        <v>120</v>
      </c>
      <c r="C62" s="835"/>
      <c r="D62" s="835"/>
      <c r="E62" s="835"/>
      <c r="F62" s="835"/>
      <c r="G62" s="835"/>
      <c r="H62" s="835"/>
      <c r="I62" s="835"/>
      <c r="J62" s="835"/>
      <c r="K62" s="840"/>
    </row>
    <row r="63" ht="15.75"/>
    <row r="64" ht="15.75" spans="3:8">
      <c r="C64" s="199" t="s">
        <v>52</v>
      </c>
      <c r="D64" s="200" t="s">
        <v>207</v>
      </c>
      <c r="E64" s="200"/>
      <c r="F64" s="200"/>
      <c r="G64" s="200"/>
      <c r="H64" s="204"/>
    </row>
    <row r="65" spans="3:12">
      <c r="C65" s="841" t="s">
        <v>69</v>
      </c>
      <c r="D65" s="842" t="s">
        <v>208</v>
      </c>
      <c r="E65" s="842"/>
      <c r="F65" s="842"/>
      <c r="G65" s="842"/>
      <c r="H65" s="842"/>
      <c r="I65" s="842"/>
      <c r="J65" s="842"/>
      <c r="K65" s="860"/>
      <c r="L65" t="s">
        <v>209</v>
      </c>
    </row>
    <row r="66" spans="3:12">
      <c r="C66" s="843"/>
      <c r="D66" s="844" t="s">
        <v>210</v>
      </c>
      <c r="E66" s="844"/>
      <c r="F66" s="844"/>
      <c r="G66" s="844"/>
      <c r="H66" s="844"/>
      <c r="I66" s="844"/>
      <c r="J66" s="844"/>
      <c r="K66" s="861"/>
      <c r="L66" t="s">
        <v>211</v>
      </c>
    </row>
    <row r="67" ht="15.75" spans="3:12">
      <c r="C67" s="845"/>
      <c r="D67" s="846" t="s">
        <v>212</v>
      </c>
      <c r="E67" s="846"/>
      <c r="F67" s="846"/>
      <c r="G67" s="846"/>
      <c r="H67" s="846"/>
      <c r="I67" s="846"/>
      <c r="J67" s="846"/>
      <c r="K67" s="862"/>
      <c r="L67" t="s">
        <v>213</v>
      </c>
    </row>
    <row r="68" ht="15.75"/>
    <row r="69" spans="3:12">
      <c r="C69" s="847" t="s">
        <v>214</v>
      </c>
      <c r="D69" s="848" t="s">
        <v>215</v>
      </c>
      <c r="E69" s="848"/>
      <c r="F69" s="848"/>
      <c r="G69" s="848"/>
      <c r="H69" s="848"/>
      <c r="I69" s="848"/>
      <c r="J69" s="848"/>
      <c r="K69" s="863"/>
      <c r="L69" t="s">
        <v>216</v>
      </c>
    </row>
    <row r="70" spans="3:12">
      <c r="C70" s="849"/>
      <c r="D70" s="850"/>
      <c r="E70" s="850" t="s">
        <v>217</v>
      </c>
      <c r="F70" s="850" t="s">
        <v>16</v>
      </c>
      <c r="G70" s="850"/>
      <c r="H70" s="850"/>
      <c r="I70" s="850"/>
      <c r="J70" s="850"/>
      <c r="K70" s="864"/>
      <c r="L70" t="s">
        <v>134</v>
      </c>
    </row>
    <row r="71" spans="3:12">
      <c r="C71" s="849"/>
      <c r="D71" s="850"/>
      <c r="E71" s="850" t="s">
        <v>218</v>
      </c>
      <c r="F71" s="850" t="s">
        <v>219</v>
      </c>
      <c r="G71" s="850"/>
      <c r="H71" s="850"/>
      <c r="I71" s="850"/>
      <c r="J71" s="850"/>
      <c r="K71" s="864"/>
      <c r="L71" t="s">
        <v>220</v>
      </c>
    </row>
    <row r="72" spans="3:11">
      <c r="C72" s="849"/>
      <c r="D72" s="850"/>
      <c r="E72" s="850"/>
      <c r="F72" s="850"/>
      <c r="G72" s="850"/>
      <c r="H72" s="850"/>
      <c r="I72" s="850"/>
      <c r="J72" s="850"/>
      <c r="K72" s="864"/>
    </row>
    <row r="73" ht="15.75" spans="3:11">
      <c r="C73" s="851"/>
      <c r="D73" s="852" t="s">
        <v>221</v>
      </c>
      <c r="E73" s="852"/>
      <c r="F73" s="852"/>
      <c r="G73" s="852"/>
      <c r="H73" s="852"/>
      <c r="I73" s="852"/>
      <c r="J73" s="852"/>
      <c r="K73" s="865"/>
    </row>
    <row r="76" spans="4:6">
      <c r="D76" s="853">
        <v>1</v>
      </c>
      <c r="E76" s="853">
        <v>2</v>
      </c>
      <c r="F76" s="853">
        <v>3</v>
      </c>
    </row>
    <row r="78" spans="4:4">
      <c r="D78" t="s">
        <v>222</v>
      </c>
    </row>
    <row r="79" ht="15.75"/>
    <row r="80" ht="15.75" spans="4:15">
      <c r="D80" s="854" t="s">
        <v>120</v>
      </c>
      <c r="E80" s="855"/>
      <c r="F80" s="855"/>
      <c r="G80" s="855"/>
      <c r="H80" s="855"/>
      <c r="I80" s="855"/>
      <c r="J80" s="855"/>
      <c r="K80" s="855"/>
      <c r="L80" s="855"/>
      <c r="M80" s="855"/>
      <c r="N80" s="855"/>
      <c r="O80" s="866"/>
    </row>
    <row r="81" ht="15.75"/>
    <row r="82" spans="4:15">
      <c r="D82" s="385" t="s">
        <v>223</v>
      </c>
      <c r="E82" s="386"/>
      <c r="F82" s="387"/>
      <c r="H82" s="856" t="s">
        <v>224</v>
      </c>
      <c r="I82" s="867"/>
      <c r="J82" s="868"/>
      <c r="L82" s="869" t="s">
        <v>225</v>
      </c>
      <c r="M82" s="870"/>
      <c r="N82" s="870"/>
      <c r="O82" s="871"/>
    </row>
    <row r="83" spans="4:15">
      <c r="D83" s="388"/>
      <c r="E83" s="389"/>
      <c r="F83" s="390"/>
      <c r="H83" s="857"/>
      <c r="I83" s="872"/>
      <c r="J83" s="873"/>
      <c r="L83" s="874"/>
      <c r="M83" s="875"/>
      <c r="N83" s="875"/>
      <c r="O83" s="876"/>
    </row>
    <row r="84" spans="4:15">
      <c r="D84" s="388"/>
      <c r="E84" s="389"/>
      <c r="F84" s="390"/>
      <c r="H84" s="857"/>
      <c r="I84" s="872"/>
      <c r="J84" s="873"/>
      <c r="L84" s="874"/>
      <c r="M84" s="875"/>
      <c r="N84" s="875"/>
      <c r="O84" s="876"/>
    </row>
    <row r="85" spans="4:15">
      <c r="D85" s="388"/>
      <c r="E85" s="389"/>
      <c r="F85" s="390"/>
      <c r="H85" s="857"/>
      <c r="I85" s="872"/>
      <c r="J85" s="873"/>
      <c r="L85" s="874"/>
      <c r="M85" s="875"/>
      <c r="N85" s="875"/>
      <c r="O85" s="876"/>
    </row>
    <row r="86" ht="15.75" spans="4:15">
      <c r="D86" s="391"/>
      <c r="E86" s="392"/>
      <c r="F86" s="393"/>
      <c r="H86" s="858"/>
      <c r="I86" s="877"/>
      <c r="J86" s="878"/>
      <c r="L86" s="879"/>
      <c r="M86" s="880"/>
      <c r="N86" s="880"/>
      <c r="O86" s="881"/>
    </row>
    <row r="87" ht="15.75" spans="8:10">
      <c r="H87" s="354" t="s">
        <v>226</v>
      </c>
      <c r="I87" s="355"/>
      <c r="J87" s="356"/>
    </row>
    <row r="88" spans="9:9">
      <c r="I88" t="s">
        <v>227</v>
      </c>
    </row>
    <row r="91" spans="4:4">
      <c r="D91" t="s">
        <v>228</v>
      </c>
    </row>
    <row r="92" spans="5:5">
      <c r="E92" t="s">
        <v>229</v>
      </c>
    </row>
    <row r="93" spans="5:5">
      <c r="E93" t="s">
        <v>230</v>
      </c>
    </row>
    <row r="94" spans="5:5">
      <c r="E94" t="s">
        <v>195</v>
      </c>
    </row>
    <row r="95" spans="5:5">
      <c r="E95" t="s">
        <v>231</v>
      </c>
    </row>
    <row r="96" spans="5:5">
      <c r="E96" t="s">
        <v>232</v>
      </c>
    </row>
    <row r="98" s="822" customFormat="1" ht="5.25" customHeight="1"/>
    <row r="99" spans="4:4">
      <c r="D99" t="s">
        <v>233</v>
      </c>
    </row>
    <row r="101" ht="15.75" spans="5:6">
      <c r="E101" t="s">
        <v>234</v>
      </c>
      <c r="F101" t="s">
        <v>235</v>
      </c>
    </row>
    <row r="102" spans="6:6">
      <c r="F102" s="408" t="s">
        <v>236</v>
      </c>
    </row>
    <row r="103" ht="15.75" spans="6:6">
      <c r="F103" s="859" t="s">
        <v>237</v>
      </c>
    </row>
    <row r="104" ht="15.75"/>
    <row r="105" ht="15.75" spans="5:10">
      <c r="E105" s="354" t="s">
        <v>238</v>
      </c>
      <c r="F105" s="355"/>
      <c r="G105" s="355"/>
      <c r="H105" s="355"/>
      <c r="I105" s="355"/>
      <c r="J105" s="356"/>
    </row>
    <row r="106" ht="15.75"/>
    <row r="107" ht="15.75" spans="5:10">
      <c r="E107" t="s">
        <v>239</v>
      </c>
      <c r="I107" s="354" t="s">
        <v>240</v>
      </c>
      <c r="J107" s="356"/>
    </row>
    <row r="108" ht="15.75" spans="5:10">
      <c r="E108" t="s">
        <v>241</v>
      </c>
      <c r="I108" s="354" t="s">
        <v>242</v>
      </c>
      <c r="J108" s="356"/>
    </row>
    <row r="111" s="822" customFormat="1" ht="4.5" customHeight="1"/>
    <row r="112" ht="15.75" spans="4:6">
      <c r="D112" s="5"/>
      <c r="E112" s="6"/>
      <c r="F112" s="7"/>
    </row>
    <row r="114" spans="5:10">
      <c r="E114" t="s">
        <v>243</v>
      </c>
      <c r="G114" t="s">
        <v>244</v>
      </c>
      <c r="I114" t="s">
        <v>245</v>
      </c>
      <c r="J114" t="s">
        <v>246</v>
      </c>
    </row>
    <row r="115" spans="7:9">
      <c r="G115" t="s">
        <v>247</v>
      </c>
      <c r="I115" t="s">
        <v>248</v>
      </c>
    </row>
    <row r="116" spans="7:13">
      <c r="G116" t="s">
        <v>249</v>
      </c>
      <c r="I116" t="s">
        <v>250</v>
      </c>
      <c r="M116" t="s">
        <v>251</v>
      </c>
    </row>
    <row r="118" spans="5:9">
      <c r="E118" t="s">
        <v>252</v>
      </c>
      <c r="G118" t="s">
        <v>253</v>
      </c>
      <c r="I118" t="s">
        <v>254</v>
      </c>
    </row>
    <row r="119" spans="7:9">
      <c r="G119" t="s">
        <v>255</v>
      </c>
      <c r="I119" t="s">
        <v>256</v>
      </c>
    </row>
    <row r="121" s="822" customFormat="1" ht="5.25" customHeight="1"/>
    <row r="122" ht="15.75" spans="4:6">
      <c r="D122" s="5" t="s">
        <v>257</v>
      </c>
      <c r="E122" s="6"/>
      <c r="F122" s="7"/>
    </row>
    <row r="125" ht="15.75"/>
    <row r="126" ht="15.75" spans="7:15">
      <c r="G126" s="521">
        <f ca="1">TODAY()</f>
        <v>44107</v>
      </c>
      <c r="I126" s="521">
        <f ca="1">TODAY()</f>
        <v>44107</v>
      </c>
      <c r="K126" s="5" t="s">
        <v>258</v>
      </c>
      <c r="L126" s="6"/>
      <c r="M126" s="6"/>
      <c r="N126" s="6"/>
      <c r="O126" s="7"/>
    </row>
  </sheetData>
  <mergeCells count="10">
    <mergeCell ref="I25:K25"/>
    <mergeCell ref="B62:K62"/>
    <mergeCell ref="D80:O80"/>
    <mergeCell ref="H87:J87"/>
    <mergeCell ref="E105:J105"/>
    <mergeCell ref="I107:J107"/>
    <mergeCell ref="I108:J108"/>
    <mergeCell ref="D82:F86"/>
    <mergeCell ref="H82:J86"/>
    <mergeCell ref="L82:O86"/>
  </mergeCells>
  <pageMargins left="0.7" right="0.7" top="0.75" bottom="0.75" header="0.3" footer="0.3"/>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FF99"/>
  </sheetPr>
  <dimension ref="A1:R140"/>
  <sheetViews>
    <sheetView zoomScale="20" zoomScaleNormal="20" workbookViewId="0">
      <selection activeCell="N14" sqref="N14"/>
    </sheetView>
  </sheetViews>
  <sheetFormatPr defaultColWidth="9" defaultRowHeight="15"/>
  <cols>
    <col min="4" max="4" width="22.3333333333333" customWidth="1"/>
    <col min="5" max="5" width="45.6666666666667" customWidth="1"/>
    <col min="6" max="6" width="19.1047619047619" customWidth="1"/>
    <col min="7" max="7" width="12.8857142857143" customWidth="1"/>
    <col min="8" max="8" width="14.1047619047619" customWidth="1"/>
    <col min="9" max="9" width="32.8857142857143" customWidth="1"/>
    <col min="10" max="10" width="13.3333333333333" customWidth="1"/>
    <col min="11" max="11" width="14.3333333333333" customWidth="1"/>
    <col min="13" max="13" width="14.552380952381" customWidth="1"/>
    <col min="14" max="14" width="20.552380952381" customWidth="1"/>
    <col min="15" max="15" width="11.1047619047619" customWidth="1"/>
  </cols>
  <sheetData>
    <row r="1" ht="15.75" spans="3:5">
      <c r="C1" t="s">
        <v>356</v>
      </c>
      <c r="E1" t="s">
        <v>990</v>
      </c>
    </row>
    <row r="2" ht="15.75" spans="4:15">
      <c r="D2" s="5" t="s">
        <v>129</v>
      </c>
      <c r="E2" s="6"/>
      <c r="F2" s="7"/>
      <c r="G2" s="533" t="s">
        <v>991</v>
      </c>
      <c r="H2" s="533"/>
      <c r="I2" s="533"/>
      <c r="J2" s="533"/>
      <c r="K2" s="533"/>
      <c r="L2" s="533"/>
      <c r="M2" s="533"/>
      <c r="N2" s="533"/>
      <c r="O2" s="533"/>
    </row>
    <row r="3" spans="7:15">
      <c r="G3" s="533"/>
      <c r="H3" s="533"/>
      <c r="I3" s="533"/>
      <c r="J3" s="533"/>
      <c r="K3" s="533"/>
      <c r="L3" s="533"/>
      <c r="M3" s="533"/>
      <c r="N3" s="533"/>
      <c r="O3" s="533"/>
    </row>
    <row r="4" spans="7:15">
      <c r="G4" s="533"/>
      <c r="H4" s="533"/>
      <c r="I4" s="533"/>
      <c r="J4" s="533"/>
      <c r="K4" s="533"/>
      <c r="L4" s="533"/>
      <c r="M4" s="533"/>
      <c r="N4" s="533"/>
      <c r="O4" s="533"/>
    </row>
    <row r="5" spans="7:15">
      <c r="G5" s="533"/>
      <c r="H5" s="533"/>
      <c r="I5" s="533"/>
      <c r="J5" s="533"/>
      <c r="K5" s="533"/>
      <c r="L5" s="533"/>
      <c r="M5" s="533"/>
      <c r="N5" s="533"/>
      <c r="O5" s="533"/>
    </row>
    <row r="6" spans="7:15">
      <c r="G6" s="533"/>
      <c r="H6" s="533"/>
      <c r="I6" s="533"/>
      <c r="J6" s="533"/>
      <c r="K6" s="533"/>
      <c r="L6" s="533"/>
      <c r="M6" s="533"/>
      <c r="N6" s="533"/>
      <c r="O6" s="533"/>
    </row>
    <row r="7" spans="4:5">
      <c r="D7" t="s">
        <v>992</v>
      </c>
      <c r="E7" t="s">
        <v>993</v>
      </c>
    </row>
    <row r="8" ht="15.75"/>
    <row r="9" ht="15.75" spans="6:13">
      <c r="F9" t="s">
        <v>764</v>
      </c>
      <c r="I9" s="18" t="s">
        <v>994</v>
      </c>
      <c r="J9" s="19"/>
      <c r="K9" s="19"/>
      <c r="L9" s="19"/>
      <c r="M9" s="20"/>
    </row>
    <row r="10" spans="6:6">
      <c r="F10" t="s">
        <v>995</v>
      </c>
    </row>
    <row r="13" s="532" customFormat="1" ht="4.5" customHeight="1"/>
    <row r="15" spans="3:3">
      <c r="C15" t="s">
        <v>996</v>
      </c>
    </row>
    <row r="16" ht="16.5" spans="4:4">
      <c r="D16" s="209" t="s">
        <v>997</v>
      </c>
    </row>
    <row r="18" spans="3:14">
      <c r="C18" t="s">
        <v>998</v>
      </c>
      <c r="M18">
        <v>90</v>
      </c>
      <c r="N18">
        <v>90</v>
      </c>
    </row>
    <row r="19" spans="4:14">
      <c r="D19" t="s">
        <v>999</v>
      </c>
      <c r="M19" t="s">
        <v>1000</v>
      </c>
      <c r="N19" t="s">
        <v>1001</v>
      </c>
    </row>
    <row r="20" ht="15.75"/>
    <row r="21" spans="3:13">
      <c r="C21" s="24" t="s">
        <v>1002</v>
      </c>
      <c r="D21" s="25"/>
      <c r="E21" s="25"/>
      <c r="F21" s="25"/>
      <c r="G21" s="25"/>
      <c r="H21" s="25"/>
      <c r="I21" s="25"/>
      <c r="J21" s="25"/>
      <c r="K21" s="25"/>
      <c r="L21" s="25"/>
      <c r="M21" s="30"/>
    </row>
    <row r="22" ht="15.75" spans="3:13">
      <c r="C22" s="26"/>
      <c r="D22" s="27" t="s">
        <v>1003</v>
      </c>
      <c r="E22" s="27"/>
      <c r="F22" s="27"/>
      <c r="G22" s="27"/>
      <c r="H22" s="27"/>
      <c r="I22" s="27"/>
      <c r="J22" s="27"/>
      <c r="K22" s="27"/>
      <c r="L22" s="27"/>
      <c r="M22" s="40"/>
    </row>
    <row r="24" spans="4:18">
      <c r="D24" s="360" t="s">
        <v>1004</v>
      </c>
      <c r="E24" s="534" t="s">
        <v>1005</v>
      </c>
      <c r="F24" s="535"/>
      <c r="G24" s="535"/>
      <c r="H24" s="535"/>
      <c r="I24" s="535"/>
      <c r="J24" s="535"/>
      <c r="K24" s="535"/>
      <c r="L24" s="535"/>
      <c r="M24" s="535"/>
      <c r="N24" s="549"/>
      <c r="R24" t="s">
        <v>1006</v>
      </c>
    </row>
    <row r="25" ht="15.75" spans="4:18">
      <c r="D25" s="421" t="s">
        <v>969</v>
      </c>
      <c r="E25" t="s">
        <v>1007</v>
      </c>
      <c r="F25" t="s">
        <v>1008</v>
      </c>
      <c r="G25" t="s">
        <v>1009</v>
      </c>
      <c r="H25" t="s">
        <v>1010</v>
      </c>
      <c r="I25" t="s">
        <v>1011</v>
      </c>
      <c r="J25" t="s">
        <v>1012</v>
      </c>
      <c r="K25" t="s">
        <v>1013</v>
      </c>
      <c r="L25" t="s">
        <v>1014</v>
      </c>
      <c r="M25" t="s">
        <v>1015</v>
      </c>
      <c r="N25" t="s">
        <v>1016</v>
      </c>
      <c r="R25" t="s">
        <v>1017</v>
      </c>
    </row>
    <row r="26" ht="15.75" spans="3:18">
      <c r="C26" t="s">
        <v>1018</v>
      </c>
      <c r="D26" s="215" t="s">
        <v>475</v>
      </c>
      <c r="E26" s="536" t="s">
        <v>491</v>
      </c>
      <c r="F26" s="537" t="s">
        <v>1019</v>
      </c>
      <c r="G26" s="537" t="s">
        <v>873</v>
      </c>
      <c r="H26" s="537" t="s">
        <v>1020</v>
      </c>
      <c r="I26" s="537" t="s">
        <v>1021</v>
      </c>
      <c r="J26" s="537" t="s">
        <v>1022</v>
      </c>
      <c r="K26" s="537" t="s">
        <v>1023</v>
      </c>
      <c r="L26" s="537" t="s">
        <v>1024</v>
      </c>
      <c r="M26" s="550" t="s">
        <v>1025</v>
      </c>
      <c r="N26" s="551" t="s">
        <v>1026</v>
      </c>
      <c r="R26" t="s">
        <v>1027</v>
      </c>
    </row>
    <row r="27" spans="3:18">
      <c r="C27">
        <v>1001</v>
      </c>
      <c r="D27" s="538" t="s">
        <v>1028</v>
      </c>
      <c r="E27" s="539" t="s">
        <v>1029</v>
      </c>
      <c r="F27" s="260" t="s">
        <v>1030</v>
      </c>
      <c r="G27" s="260" t="s">
        <v>839</v>
      </c>
      <c r="H27" s="260" t="s">
        <v>1031</v>
      </c>
      <c r="I27" s="260" t="s">
        <v>1032</v>
      </c>
      <c r="J27" s="260" t="s">
        <v>433</v>
      </c>
      <c r="K27" s="260" t="s">
        <v>1033</v>
      </c>
      <c r="L27" s="260" t="s">
        <v>839</v>
      </c>
      <c r="M27" s="552" t="s">
        <v>1034</v>
      </c>
      <c r="N27" s="551" t="s">
        <v>1035</v>
      </c>
      <c r="R27" t="s">
        <v>236</v>
      </c>
    </row>
    <row r="28" spans="3:18">
      <c r="C28">
        <v>1002</v>
      </c>
      <c r="D28" s="540" t="s">
        <v>1036</v>
      </c>
      <c r="E28" s="539" t="s">
        <v>1037</v>
      </c>
      <c r="F28" s="260" t="s">
        <v>1038</v>
      </c>
      <c r="G28" s="260" t="s">
        <v>841</v>
      </c>
      <c r="H28" s="260" t="s">
        <v>1039</v>
      </c>
      <c r="I28" s="260" t="s">
        <v>1040</v>
      </c>
      <c r="J28" s="260" t="s">
        <v>436</v>
      </c>
      <c r="K28" s="260" t="s">
        <v>1041</v>
      </c>
      <c r="L28" s="260" t="s">
        <v>841</v>
      </c>
      <c r="M28" s="552" t="s">
        <v>1042</v>
      </c>
      <c r="N28" s="551" t="s">
        <v>1043</v>
      </c>
      <c r="R28" t="s">
        <v>1044</v>
      </c>
    </row>
    <row r="29" spans="3:14">
      <c r="C29">
        <v>1003</v>
      </c>
      <c r="D29" s="540" t="s">
        <v>1045</v>
      </c>
      <c r="E29" s="539" t="s">
        <v>1046</v>
      </c>
      <c r="F29" s="260" t="s">
        <v>1047</v>
      </c>
      <c r="G29" s="260" t="s">
        <v>842</v>
      </c>
      <c r="H29" s="260" t="s">
        <v>1048</v>
      </c>
      <c r="I29" s="260" t="s">
        <v>1049</v>
      </c>
      <c r="J29" s="260" t="s">
        <v>439</v>
      </c>
      <c r="K29" s="260" t="s">
        <v>1050</v>
      </c>
      <c r="L29" s="260" t="s">
        <v>842</v>
      </c>
      <c r="M29" s="552" t="s">
        <v>1051</v>
      </c>
      <c r="N29" s="551" t="s">
        <v>1052</v>
      </c>
    </row>
    <row r="30" spans="3:14">
      <c r="C30">
        <v>1004</v>
      </c>
      <c r="D30" s="540" t="s">
        <v>1053</v>
      </c>
      <c r="E30" s="539" t="s">
        <v>1054</v>
      </c>
      <c r="F30" s="260" t="s">
        <v>1055</v>
      </c>
      <c r="G30" s="260" t="s">
        <v>843</v>
      </c>
      <c r="H30" s="260" t="s">
        <v>1056</v>
      </c>
      <c r="I30" s="260" t="s">
        <v>1057</v>
      </c>
      <c r="J30" s="260" t="s">
        <v>442</v>
      </c>
      <c r="K30" s="260" t="s">
        <v>1058</v>
      </c>
      <c r="L30" s="260" t="s">
        <v>843</v>
      </c>
      <c r="M30" s="552" t="s">
        <v>1059</v>
      </c>
      <c r="N30" s="551" t="s">
        <v>1060</v>
      </c>
    </row>
    <row r="31" spans="3:14">
      <c r="C31">
        <v>1005</v>
      </c>
      <c r="D31" s="540" t="s">
        <v>1061</v>
      </c>
      <c r="E31" s="539" t="s">
        <v>1062</v>
      </c>
      <c r="F31" s="260" t="s">
        <v>1063</v>
      </c>
      <c r="G31" s="260" t="s">
        <v>844</v>
      </c>
      <c r="H31" s="260" t="s">
        <v>1064</v>
      </c>
      <c r="I31" s="260" t="s">
        <v>1065</v>
      </c>
      <c r="J31" s="260" t="s">
        <v>445</v>
      </c>
      <c r="K31" s="260" t="s">
        <v>1066</v>
      </c>
      <c r="L31" s="260" t="s">
        <v>844</v>
      </c>
      <c r="M31" s="552" t="s">
        <v>1067</v>
      </c>
      <c r="N31" s="551" t="s">
        <v>1068</v>
      </c>
    </row>
    <row r="32" spans="3:14">
      <c r="C32">
        <v>1006</v>
      </c>
      <c r="D32" s="540" t="s">
        <v>1069</v>
      </c>
      <c r="E32" s="539" t="s">
        <v>1070</v>
      </c>
      <c r="F32" s="260" t="s">
        <v>1071</v>
      </c>
      <c r="G32" s="260" t="s">
        <v>1072</v>
      </c>
      <c r="H32" s="260" t="s">
        <v>1073</v>
      </c>
      <c r="I32" s="260" t="s">
        <v>1074</v>
      </c>
      <c r="J32" s="260" t="s">
        <v>434</v>
      </c>
      <c r="K32" s="260" t="s">
        <v>1075</v>
      </c>
      <c r="L32" s="260" t="s">
        <v>1072</v>
      </c>
      <c r="M32" s="552" t="s">
        <v>1076</v>
      </c>
      <c r="N32" s="551" t="s">
        <v>1077</v>
      </c>
    </row>
    <row r="33" spans="3:14">
      <c r="C33">
        <v>1007</v>
      </c>
      <c r="D33" s="540" t="s">
        <v>1078</v>
      </c>
      <c r="E33" s="539" t="s">
        <v>1079</v>
      </c>
      <c r="F33" s="260" t="s">
        <v>1080</v>
      </c>
      <c r="G33" s="260" t="s">
        <v>1081</v>
      </c>
      <c r="H33" s="260" t="s">
        <v>1082</v>
      </c>
      <c r="I33" s="260" t="s">
        <v>1083</v>
      </c>
      <c r="J33" s="260" t="s">
        <v>437</v>
      </c>
      <c r="K33" s="260" t="s">
        <v>1084</v>
      </c>
      <c r="L33" s="260" t="s">
        <v>1081</v>
      </c>
      <c r="M33" s="552" t="s">
        <v>1085</v>
      </c>
      <c r="N33" s="551" t="s">
        <v>1086</v>
      </c>
    </row>
    <row r="34" spans="3:14">
      <c r="C34">
        <v>1008</v>
      </c>
      <c r="D34" s="540" t="s">
        <v>1087</v>
      </c>
      <c r="E34" s="539" t="s">
        <v>1088</v>
      </c>
      <c r="F34" s="260" t="s">
        <v>1089</v>
      </c>
      <c r="G34" s="260" t="s">
        <v>1090</v>
      </c>
      <c r="H34" s="260" t="s">
        <v>1091</v>
      </c>
      <c r="I34" s="260" t="s">
        <v>1092</v>
      </c>
      <c r="J34" s="260" t="s">
        <v>440</v>
      </c>
      <c r="K34" s="260" t="s">
        <v>1093</v>
      </c>
      <c r="L34" s="260" t="s">
        <v>1090</v>
      </c>
      <c r="M34" s="552" t="s">
        <v>1094</v>
      </c>
      <c r="N34" s="551" t="s">
        <v>1095</v>
      </c>
    </row>
    <row r="35" spans="3:14">
      <c r="C35">
        <v>1009</v>
      </c>
      <c r="D35" s="540" t="s">
        <v>1096</v>
      </c>
      <c r="E35" s="539" t="s">
        <v>1097</v>
      </c>
      <c r="F35" s="260" t="s">
        <v>1098</v>
      </c>
      <c r="G35" s="260" t="s">
        <v>1099</v>
      </c>
      <c r="H35" s="260" t="s">
        <v>1100</v>
      </c>
      <c r="I35" s="260" t="s">
        <v>1101</v>
      </c>
      <c r="J35" s="260" t="s">
        <v>443</v>
      </c>
      <c r="K35" s="260" t="s">
        <v>1102</v>
      </c>
      <c r="L35" s="260" t="s">
        <v>1099</v>
      </c>
      <c r="M35" s="552" t="s">
        <v>1103</v>
      </c>
      <c r="N35" s="551" t="s">
        <v>1104</v>
      </c>
    </row>
    <row r="36" spans="3:14">
      <c r="C36" t="s">
        <v>1105</v>
      </c>
      <c r="D36" t="s">
        <v>1105</v>
      </c>
      <c r="E36" s="539" t="s">
        <v>1105</v>
      </c>
      <c r="F36" s="260" t="s">
        <v>1105</v>
      </c>
      <c r="G36" s="260" t="s">
        <v>1105</v>
      </c>
      <c r="H36" s="260" t="s">
        <v>1105</v>
      </c>
      <c r="I36" s="260" t="s">
        <v>1105</v>
      </c>
      <c r="J36" s="260" t="s">
        <v>1105</v>
      </c>
      <c r="K36" s="260" t="s">
        <v>1105</v>
      </c>
      <c r="L36" s="260" t="s">
        <v>1105</v>
      </c>
      <c r="M36" s="552" t="s">
        <v>1105</v>
      </c>
      <c r="N36" s="551" t="s">
        <v>1105</v>
      </c>
    </row>
    <row r="37" ht="15.75" spans="3:14">
      <c r="C37">
        <v>1010</v>
      </c>
      <c r="D37" s="541" t="s">
        <v>1106</v>
      </c>
      <c r="E37" s="542" t="s">
        <v>1107</v>
      </c>
      <c r="F37" s="543" t="s">
        <v>1108</v>
      </c>
      <c r="G37" s="543" t="s">
        <v>1109</v>
      </c>
      <c r="H37" s="543" t="s">
        <v>1110</v>
      </c>
      <c r="I37" s="543" t="s">
        <v>1111</v>
      </c>
      <c r="J37" s="543" t="s">
        <v>446</v>
      </c>
      <c r="K37" s="543" t="s">
        <v>1112</v>
      </c>
      <c r="L37" s="543" t="s">
        <v>1109</v>
      </c>
      <c r="M37" s="553" t="s">
        <v>1113</v>
      </c>
      <c r="N37" s="551" t="s">
        <v>1114</v>
      </c>
    </row>
    <row r="39" spans="4:5">
      <c r="D39" s="544" t="s">
        <v>1115</v>
      </c>
      <c r="E39" s="900" t="s">
        <v>1116</v>
      </c>
    </row>
    <row r="40" spans="4:5">
      <c r="D40" s="544" t="s">
        <v>1115</v>
      </c>
      <c r="E40" s="901" t="s">
        <v>1117</v>
      </c>
    </row>
    <row r="42" spans="4:13">
      <c r="D42" s="544" t="s">
        <v>475</v>
      </c>
      <c r="E42" s="902" t="s">
        <v>1118</v>
      </c>
      <c r="F42" s="546" t="s">
        <v>1119</v>
      </c>
      <c r="G42" s="546"/>
      <c r="H42" s="546"/>
      <c r="I42" s="546"/>
      <c r="J42" s="4"/>
      <c r="K42" s="4"/>
      <c r="L42" s="4"/>
      <c r="M42" s="4"/>
    </row>
    <row r="43" spans="4:6">
      <c r="D43" s="544" t="s">
        <v>1120</v>
      </c>
      <c r="E43" t="s">
        <v>1121</v>
      </c>
      <c r="F43" s="4" t="s">
        <v>1122</v>
      </c>
    </row>
    <row r="46" spans="2:2">
      <c r="B46" t="s">
        <v>1123</v>
      </c>
    </row>
    <row r="47" spans="3:10">
      <c r="C47" s="4" t="s">
        <v>1124</v>
      </c>
      <c r="D47" s="4"/>
      <c r="E47" s="4"/>
      <c r="F47" s="4"/>
      <c r="G47" s="4"/>
      <c r="H47" s="4"/>
      <c r="I47" s="4"/>
      <c r="J47" s="4"/>
    </row>
    <row r="48" spans="4:4">
      <c r="D48" t="s">
        <v>1125</v>
      </c>
    </row>
    <row r="49" ht="15.75"/>
    <row r="50" ht="15.75" spans="3:5">
      <c r="C50" s="18" t="s">
        <v>1126</v>
      </c>
      <c r="D50" s="19"/>
      <c r="E50" s="20"/>
    </row>
    <row r="51" spans="4:6">
      <c r="D51" t="s">
        <v>1127</v>
      </c>
      <c r="F51" t="s">
        <v>1128</v>
      </c>
    </row>
    <row r="53" s="17" customFormat="1" ht="4.5" customHeight="1"/>
    <row r="54" spans="2:7">
      <c r="B54" t="s">
        <v>1129</v>
      </c>
      <c r="G54" t="s">
        <v>1130</v>
      </c>
    </row>
    <row r="55" ht="15.75"/>
    <row r="56" ht="15.75" spans="2:9">
      <c r="B56" s="354" t="s">
        <v>1131</v>
      </c>
      <c r="C56" s="355"/>
      <c r="D56" s="355"/>
      <c r="E56" s="356"/>
      <c r="G56" s="547" t="s">
        <v>1132</v>
      </c>
      <c r="H56" s="548"/>
      <c r="I56" s="554"/>
    </row>
    <row r="57" spans="2:9">
      <c r="B57" s="32" t="s">
        <v>1133</v>
      </c>
      <c r="C57" s="100"/>
      <c r="D57" s="100"/>
      <c r="E57" s="33"/>
      <c r="G57" s="126" t="s">
        <v>1134</v>
      </c>
      <c r="H57" s="127"/>
      <c r="I57" s="135"/>
    </row>
    <row r="58" spans="2:9">
      <c r="B58" s="32" t="s">
        <v>1135</v>
      </c>
      <c r="C58" s="100"/>
      <c r="D58" s="100"/>
      <c r="E58" s="33"/>
      <c r="G58" s="128"/>
      <c r="H58" s="129"/>
      <c r="I58" s="136"/>
    </row>
    <row r="59" spans="2:9">
      <c r="B59" s="32" t="s">
        <v>1136</v>
      </c>
      <c r="C59" s="100"/>
      <c r="D59" s="100"/>
      <c r="E59" s="33"/>
      <c r="G59" s="128"/>
      <c r="H59" s="129"/>
      <c r="I59" s="136"/>
    </row>
    <row r="60" spans="2:9">
      <c r="B60" s="32" t="s">
        <v>1137</v>
      </c>
      <c r="C60" s="100"/>
      <c r="D60" s="100"/>
      <c r="E60" s="33"/>
      <c r="G60" s="128"/>
      <c r="H60" s="129"/>
      <c r="I60" s="136"/>
    </row>
    <row r="61" spans="2:9">
      <c r="B61" s="32" t="s">
        <v>1138</v>
      </c>
      <c r="C61" s="100"/>
      <c r="D61" s="100"/>
      <c r="E61" s="33"/>
      <c r="G61" s="128"/>
      <c r="H61" s="129"/>
      <c r="I61" s="136"/>
    </row>
    <row r="62" spans="2:9">
      <c r="B62" s="32" t="s">
        <v>1139</v>
      </c>
      <c r="C62" s="100"/>
      <c r="D62" s="100"/>
      <c r="E62" s="33"/>
      <c r="G62" s="128"/>
      <c r="H62" s="129"/>
      <c r="I62" s="136"/>
    </row>
    <row r="63" spans="2:9">
      <c r="B63" s="32" t="s">
        <v>1140</v>
      </c>
      <c r="C63" s="100"/>
      <c r="D63" s="100"/>
      <c r="E63" s="33"/>
      <c r="G63" s="128"/>
      <c r="H63" s="129"/>
      <c r="I63" s="136"/>
    </row>
    <row r="64" spans="2:9">
      <c r="B64" s="32" t="s">
        <v>1141</v>
      </c>
      <c r="C64" s="100"/>
      <c r="D64" s="100"/>
      <c r="E64" s="33"/>
      <c r="G64" s="128"/>
      <c r="H64" s="129"/>
      <c r="I64" s="136"/>
    </row>
    <row r="65" ht="15.75" spans="2:9">
      <c r="B65" s="349" t="s">
        <v>1142</v>
      </c>
      <c r="C65" s="27"/>
      <c r="D65" s="27"/>
      <c r="E65" s="40"/>
      <c r="G65" s="131"/>
      <c r="H65" s="132"/>
      <c r="I65" s="137"/>
    </row>
    <row r="67" ht="15.75"/>
    <row r="68" spans="2:9">
      <c r="B68" s="231" t="s">
        <v>1143</v>
      </c>
      <c r="C68" s="232"/>
      <c r="D68" s="232"/>
      <c r="E68" s="241"/>
      <c r="G68" s="555" t="s">
        <v>1144</v>
      </c>
      <c r="H68" s="556"/>
      <c r="I68" s="593"/>
    </row>
    <row r="69" ht="15.75" spans="2:9">
      <c r="B69" s="234"/>
      <c r="C69" s="235"/>
      <c r="D69" s="235"/>
      <c r="E69" s="243"/>
      <c r="G69" s="557"/>
      <c r="H69" s="558"/>
      <c r="I69" s="594"/>
    </row>
    <row r="70" ht="15.75" spans="2:9">
      <c r="B70" t="s">
        <v>1145</v>
      </c>
      <c r="G70" s="32" t="s">
        <v>1146</v>
      </c>
      <c r="H70" s="100"/>
      <c r="I70" s="33" t="s">
        <v>1147</v>
      </c>
    </row>
    <row r="71" spans="2:14">
      <c r="B71" t="s">
        <v>1148</v>
      </c>
      <c r="G71" s="32" t="s">
        <v>1149</v>
      </c>
      <c r="H71" s="100"/>
      <c r="I71" s="33" t="s">
        <v>1150</v>
      </c>
      <c r="K71" s="24" t="s">
        <v>1151</v>
      </c>
      <c r="L71" s="25"/>
      <c r="M71" s="25"/>
      <c r="N71" s="387" t="s">
        <v>1152</v>
      </c>
    </row>
    <row r="72" spans="2:14">
      <c r="B72" t="s">
        <v>1153</v>
      </c>
      <c r="G72" s="425" t="s">
        <v>1154</v>
      </c>
      <c r="H72" s="100"/>
      <c r="I72" s="33" t="s">
        <v>1155</v>
      </c>
      <c r="K72" s="32" t="s">
        <v>1156</v>
      </c>
      <c r="L72" s="100"/>
      <c r="M72" s="100"/>
      <c r="N72" s="390"/>
    </row>
    <row r="73" spans="2:14">
      <c r="B73" t="s">
        <v>1157</v>
      </c>
      <c r="G73" s="32"/>
      <c r="H73" s="100"/>
      <c r="I73" s="33" t="s">
        <v>1158</v>
      </c>
      <c r="K73" s="32" t="s">
        <v>1159</v>
      </c>
      <c r="L73" s="100"/>
      <c r="M73" s="100"/>
      <c r="N73" s="390"/>
    </row>
    <row r="74" spans="2:14">
      <c r="B74" t="s">
        <v>1160</v>
      </c>
      <c r="G74" s="32"/>
      <c r="H74" s="100"/>
      <c r="I74" s="33" t="s">
        <v>1161</v>
      </c>
      <c r="K74" s="32" t="s">
        <v>1162</v>
      </c>
      <c r="L74" s="100"/>
      <c r="M74" s="100"/>
      <c r="N74" s="390"/>
    </row>
    <row r="75" spans="2:14">
      <c r="B75" t="s">
        <v>1163</v>
      </c>
      <c r="G75" s="32"/>
      <c r="H75" s="100"/>
      <c r="I75" s="33"/>
      <c r="K75" s="32"/>
      <c r="L75" s="100"/>
      <c r="M75" s="100"/>
      <c r="N75" s="390"/>
    </row>
    <row r="76" ht="15.75" spans="2:14">
      <c r="B76" t="s">
        <v>1164</v>
      </c>
      <c r="G76" s="32"/>
      <c r="H76" s="100"/>
      <c r="I76" s="33" t="s">
        <v>1165</v>
      </c>
      <c r="K76" s="32" t="s">
        <v>1166</v>
      </c>
      <c r="L76" s="27"/>
      <c r="M76" s="27"/>
      <c r="N76" s="393"/>
    </row>
    <row r="77" ht="15.75" spans="2:14">
      <c r="B77" s="4" t="s">
        <v>1167</v>
      </c>
      <c r="C77" s="4"/>
      <c r="D77" s="4"/>
      <c r="G77" s="32"/>
      <c r="H77" s="100"/>
      <c r="I77" s="33" t="s">
        <v>1168</v>
      </c>
      <c r="K77" s="26" t="s">
        <v>1169</v>
      </c>
      <c r="L77" s="27"/>
      <c r="M77" s="27"/>
      <c r="N77" s="40"/>
    </row>
    <row r="78" spans="2:11">
      <c r="B78" t="s">
        <v>1170</v>
      </c>
      <c r="G78" s="32"/>
      <c r="H78" s="100"/>
      <c r="I78" s="33" t="s">
        <v>1171</v>
      </c>
      <c r="K78" s="432"/>
    </row>
    <row r="79" spans="2:9">
      <c r="B79" t="s">
        <v>1172</v>
      </c>
      <c r="G79" s="32"/>
      <c r="H79" s="100"/>
      <c r="I79" s="33" t="s">
        <v>1173</v>
      </c>
    </row>
    <row r="80" ht="15.75" spans="2:9">
      <c r="B80" t="s">
        <v>1174</v>
      </c>
      <c r="G80" s="26"/>
      <c r="H80" s="27"/>
      <c r="I80" s="595" t="s">
        <v>1175</v>
      </c>
    </row>
    <row r="81" spans="2:2">
      <c r="B81" t="s">
        <v>1176</v>
      </c>
    </row>
    <row r="83" ht="15.75"/>
    <row r="84" spans="2:12">
      <c r="B84" s="231" t="s">
        <v>1177</v>
      </c>
      <c r="C84" s="232"/>
      <c r="D84" s="232"/>
      <c r="E84" s="241"/>
      <c r="G84" s="559" t="s">
        <v>1178</v>
      </c>
      <c r="H84" s="560"/>
      <c r="I84" s="596"/>
      <c r="L84" t="s">
        <v>1179</v>
      </c>
    </row>
    <row r="85" ht="15.75" spans="2:11">
      <c r="B85" s="234"/>
      <c r="C85" s="235"/>
      <c r="D85" s="235"/>
      <c r="E85" s="243"/>
      <c r="G85" s="561"/>
      <c r="H85" s="562"/>
      <c r="I85" s="597"/>
      <c r="K85" t="s">
        <v>1180</v>
      </c>
    </row>
    <row r="86" spans="2:9">
      <c r="B86" s="563" t="s">
        <v>1181</v>
      </c>
      <c r="C86" s="564"/>
      <c r="D86" s="564"/>
      <c r="E86" s="565"/>
      <c r="G86" s="566"/>
      <c r="H86" s="567"/>
      <c r="I86" s="598"/>
    </row>
    <row r="87" spans="2:14">
      <c r="B87" s="568"/>
      <c r="C87" s="569"/>
      <c r="D87" s="569"/>
      <c r="E87" s="570"/>
      <c r="G87" s="566"/>
      <c r="H87" s="567" t="s">
        <v>1182</v>
      </c>
      <c r="I87" s="598"/>
      <c r="N87" t="s">
        <v>1183</v>
      </c>
    </row>
    <row r="88" spans="2:14">
      <c r="B88" s="568"/>
      <c r="C88" s="569"/>
      <c r="D88" s="569"/>
      <c r="E88" s="570"/>
      <c r="G88" s="566"/>
      <c r="H88" s="567"/>
      <c r="I88" s="598"/>
      <c r="N88" t="s">
        <v>1184</v>
      </c>
    </row>
    <row r="89" ht="15.75" spans="2:9">
      <c r="B89" s="571"/>
      <c r="C89" s="572"/>
      <c r="D89" s="572"/>
      <c r="E89" s="573"/>
      <c r="G89" s="566"/>
      <c r="H89" s="567"/>
      <c r="I89" s="598"/>
    </row>
    <row r="90" spans="2:12">
      <c r="B90" s="574" t="s">
        <v>1185</v>
      </c>
      <c r="C90" s="575"/>
      <c r="D90" s="575"/>
      <c r="E90" s="576"/>
      <c r="G90" s="32"/>
      <c r="H90" s="100"/>
      <c r="I90" s="33"/>
      <c r="L90" t="s">
        <v>1186</v>
      </c>
    </row>
    <row r="91" spans="2:9">
      <c r="B91" s="577"/>
      <c r="C91" s="578"/>
      <c r="D91" s="578"/>
      <c r="E91" s="579"/>
      <c r="G91" s="32"/>
      <c r="H91" s="100"/>
      <c r="I91" s="33"/>
    </row>
    <row r="92" spans="2:11">
      <c r="B92" s="577" t="s">
        <v>1187</v>
      </c>
      <c r="C92" s="578"/>
      <c r="D92" s="578"/>
      <c r="E92" s="579"/>
      <c r="G92" s="32"/>
      <c r="H92" s="100"/>
      <c r="I92" s="33"/>
      <c r="K92" t="s">
        <v>1188</v>
      </c>
    </row>
    <row r="93" ht="15.75" spans="2:9">
      <c r="B93" s="577" t="s">
        <v>1189</v>
      </c>
      <c r="C93" s="578"/>
      <c r="D93" s="578"/>
      <c r="E93" s="579"/>
      <c r="G93" s="32"/>
      <c r="H93" s="100" t="s">
        <v>1190</v>
      </c>
      <c r="I93" s="33"/>
    </row>
    <row r="94" spans="2:14">
      <c r="B94" s="580" t="s">
        <v>1191</v>
      </c>
      <c r="C94" s="581"/>
      <c r="D94" s="581"/>
      <c r="E94" s="582"/>
      <c r="G94" s="32"/>
      <c r="H94" s="100" t="s">
        <v>1192</v>
      </c>
      <c r="I94" s="33"/>
      <c r="K94" s="599" t="s">
        <v>1193</v>
      </c>
      <c r="L94" s="600"/>
      <c r="M94" s="600"/>
      <c r="N94" s="601"/>
    </row>
    <row r="95" spans="2:14">
      <c r="B95" s="577"/>
      <c r="C95" s="578"/>
      <c r="D95" s="578"/>
      <c r="E95" s="579"/>
      <c r="G95" s="32"/>
      <c r="H95" s="100"/>
      <c r="I95" s="33"/>
      <c r="K95" s="602"/>
      <c r="L95" s="603"/>
      <c r="M95" s="603"/>
      <c r="N95" s="604"/>
    </row>
    <row r="96" ht="15.75" spans="2:14">
      <c r="B96" s="577" t="s">
        <v>1194</v>
      </c>
      <c r="C96" s="578"/>
      <c r="D96" s="578"/>
      <c r="E96" s="579"/>
      <c r="G96" s="32"/>
      <c r="H96" s="100"/>
      <c r="I96" s="33"/>
      <c r="K96" s="605"/>
      <c r="L96" s="606"/>
      <c r="M96" s="606"/>
      <c r="N96" s="607"/>
    </row>
    <row r="97" ht="15.75" spans="2:14">
      <c r="B97" s="577" t="s">
        <v>1195</v>
      </c>
      <c r="C97" s="578"/>
      <c r="D97" s="578"/>
      <c r="E97" s="579"/>
      <c r="G97" s="26"/>
      <c r="H97" s="27"/>
      <c r="I97" s="40"/>
      <c r="K97" s="608" t="s">
        <v>1196</v>
      </c>
      <c r="L97" s="609"/>
      <c r="M97" s="609"/>
      <c r="N97" s="610"/>
    </row>
    <row r="98" ht="15.75" spans="2:14">
      <c r="B98" s="583" t="s">
        <v>1189</v>
      </c>
      <c r="C98" s="584"/>
      <c r="D98" s="584"/>
      <c r="E98" s="585"/>
      <c r="K98" s="611"/>
      <c r="L98" s="612"/>
      <c r="M98" s="612"/>
      <c r="N98" s="613"/>
    </row>
    <row r="99" ht="15.75" spans="11:14">
      <c r="K99" s="614"/>
      <c r="L99" s="615"/>
      <c r="M99" s="615"/>
      <c r="N99" s="616"/>
    </row>
    <row r="101" ht="15.75"/>
    <row r="102" spans="2:9">
      <c r="B102" s="24" t="s">
        <v>1197</v>
      </c>
      <c r="C102" s="25"/>
      <c r="D102" s="25"/>
      <c r="E102" s="30"/>
      <c r="G102" s="586" t="s">
        <v>1198</v>
      </c>
      <c r="H102" s="587"/>
      <c r="I102" s="617"/>
    </row>
    <row r="103" ht="15.75" spans="2:9">
      <c r="B103" s="26" t="s">
        <v>1199</v>
      </c>
      <c r="C103" s="27"/>
      <c r="D103" s="27"/>
      <c r="E103" s="40"/>
      <c r="G103" s="588"/>
      <c r="H103" s="589"/>
      <c r="I103" s="618"/>
    </row>
    <row r="104" ht="15.75" spans="2:12">
      <c r="B104" s="590" t="s">
        <v>1200</v>
      </c>
      <c r="G104" s="32"/>
      <c r="H104" s="100"/>
      <c r="I104" s="33"/>
      <c r="K104" t="s">
        <v>969</v>
      </c>
      <c r="L104" t="s">
        <v>1201</v>
      </c>
    </row>
    <row r="105" spans="2:13">
      <c r="B105" s="24"/>
      <c r="C105" s="25" t="s">
        <v>1202</v>
      </c>
      <c r="D105" s="25"/>
      <c r="E105" s="30"/>
      <c r="G105" s="32" t="s">
        <v>1203</v>
      </c>
      <c r="H105" s="100"/>
      <c r="I105" s="33" t="s">
        <v>1204</v>
      </c>
      <c r="K105" t="s">
        <v>475</v>
      </c>
      <c r="L105" t="s">
        <v>1205</v>
      </c>
      <c r="M105" s="4" t="s">
        <v>1206</v>
      </c>
    </row>
    <row r="106" spans="2:13">
      <c r="B106" s="32"/>
      <c r="C106" s="100" t="s">
        <v>1207</v>
      </c>
      <c r="D106" s="100"/>
      <c r="E106" s="591" t="s">
        <v>1208</v>
      </c>
      <c r="G106" s="32" t="s">
        <v>1209</v>
      </c>
      <c r="H106" s="100"/>
      <c r="I106" s="33" t="s">
        <v>1210</v>
      </c>
      <c r="K106" s="619">
        <v>1200</v>
      </c>
      <c r="L106" s="619" t="s">
        <v>1211</v>
      </c>
      <c r="M106" s="4" t="s">
        <v>1212</v>
      </c>
    </row>
    <row r="107" spans="2:13">
      <c r="B107" s="32"/>
      <c r="C107" s="100"/>
      <c r="D107" s="100"/>
      <c r="E107" s="591" t="s">
        <v>1213</v>
      </c>
      <c r="G107" s="32" t="s">
        <v>1214</v>
      </c>
      <c r="H107" s="100"/>
      <c r="I107" s="33" t="s">
        <v>1215</v>
      </c>
      <c r="K107" s="619">
        <v>13000</v>
      </c>
      <c r="L107" s="619" t="s">
        <v>1216</v>
      </c>
      <c r="M107" s="4" t="s">
        <v>1217</v>
      </c>
    </row>
    <row r="108" spans="2:12">
      <c r="B108" s="32" t="s">
        <v>1218</v>
      </c>
      <c r="C108" s="100"/>
      <c r="D108" s="100"/>
      <c r="E108" s="591" t="s">
        <v>1219</v>
      </c>
      <c r="G108" s="32"/>
      <c r="H108" s="100"/>
      <c r="I108" s="33"/>
      <c r="K108" s="619"/>
      <c r="L108" s="619" t="s">
        <v>1220</v>
      </c>
    </row>
    <row r="109" spans="2:12">
      <c r="B109" t="s">
        <v>1221</v>
      </c>
      <c r="C109" s="100"/>
      <c r="D109" s="100"/>
      <c r="E109" s="591" t="s">
        <v>1222</v>
      </c>
      <c r="G109" s="32"/>
      <c r="H109" s="100"/>
      <c r="I109" s="33"/>
      <c r="K109" s="619"/>
      <c r="L109" s="619"/>
    </row>
    <row r="110" spans="2:11">
      <c r="B110" s="32" t="s">
        <v>1223</v>
      </c>
      <c r="C110" s="100"/>
      <c r="D110" s="100"/>
      <c r="E110" s="591" t="s">
        <v>1224</v>
      </c>
      <c r="G110" s="32"/>
      <c r="H110" s="100"/>
      <c r="I110" s="33"/>
      <c r="K110" t="s">
        <v>1225</v>
      </c>
    </row>
    <row r="111" spans="2:9">
      <c r="B111" s="32" t="s">
        <v>1226</v>
      </c>
      <c r="C111" s="100"/>
      <c r="D111" s="100"/>
      <c r="E111" s="591" t="s">
        <v>1227</v>
      </c>
      <c r="G111" s="32"/>
      <c r="H111" s="100"/>
      <c r="I111" s="33"/>
    </row>
    <row r="112" ht="15.75" spans="2:9">
      <c r="B112" s="32" t="s">
        <v>1228</v>
      </c>
      <c r="C112" s="100"/>
      <c r="D112" s="100"/>
      <c r="E112" s="591" t="s">
        <v>1229</v>
      </c>
      <c r="G112" s="26"/>
      <c r="H112" s="27"/>
      <c r="I112" s="40"/>
    </row>
    <row r="113" ht="15.75" spans="2:5">
      <c r="B113" s="26"/>
      <c r="C113" s="27"/>
      <c r="D113" s="27"/>
      <c r="E113" s="40"/>
    </row>
    <row r="117" spans="3:3">
      <c r="C117" t="s">
        <v>60</v>
      </c>
    </row>
    <row r="118" spans="2:3">
      <c r="B118" t="s">
        <v>1201</v>
      </c>
      <c r="C118" t="s">
        <v>969</v>
      </c>
    </row>
    <row r="119" spans="1:3">
      <c r="A119">
        <v>1</v>
      </c>
      <c r="B119">
        <v>2010</v>
      </c>
      <c r="C119" s="592"/>
    </row>
    <row r="120" spans="1:3">
      <c r="A120">
        <v>2</v>
      </c>
      <c r="B120">
        <v>2011</v>
      </c>
      <c r="C120" s="592"/>
    </row>
    <row r="121" spans="1:3">
      <c r="A121">
        <v>3</v>
      </c>
      <c r="B121">
        <v>2012</v>
      </c>
      <c r="C121" s="592"/>
    </row>
    <row r="122" spans="1:3">
      <c r="A122">
        <v>4</v>
      </c>
      <c r="B122">
        <v>2013</v>
      </c>
      <c r="C122" s="592"/>
    </row>
    <row r="123" spans="1:3">
      <c r="A123">
        <v>5</v>
      </c>
      <c r="B123">
        <v>2014</v>
      </c>
      <c r="C123" s="592"/>
    </row>
    <row r="124" spans="1:3">
      <c r="A124">
        <v>6</v>
      </c>
      <c r="B124">
        <v>2015</v>
      </c>
      <c r="C124" s="592"/>
    </row>
    <row r="125" spans="2:3">
      <c r="B125">
        <v>2016</v>
      </c>
      <c r="C125" s="592"/>
    </row>
    <row r="126" spans="2:3">
      <c r="B126">
        <v>2017</v>
      </c>
      <c r="C126" s="592"/>
    </row>
    <row r="127" spans="2:3">
      <c r="B127">
        <v>2018</v>
      </c>
      <c r="C127" s="592"/>
    </row>
    <row r="128" spans="2:3">
      <c r="B128">
        <v>2019</v>
      </c>
      <c r="C128" s="592"/>
    </row>
    <row r="129" spans="2:5">
      <c r="B129">
        <v>2020</v>
      </c>
      <c r="C129" s="592"/>
      <c r="E129">
        <v>0</v>
      </c>
    </row>
    <row r="130" spans="2:5">
      <c r="B130">
        <v>2021</v>
      </c>
      <c r="C130" s="592"/>
      <c r="E130">
        <v>1</v>
      </c>
    </row>
    <row r="131" spans="3:3">
      <c r="C131" s="139"/>
    </row>
    <row r="132" spans="3:3">
      <c r="C132" s="139"/>
    </row>
    <row r="140" spans="2:2">
      <c r="B140" t="s">
        <v>1230</v>
      </c>
    </row>
  </sheetData>
  <mergeCells count="14">
    <mergeCell ref="E24:N24"/>
    <mergeCell ref="B56:E56"/>
    <mergeCell ref="G56:I56"/>
    <mergeCell ref="N71:N76"/>
    <mergeCell ref="B84:E85"/>
    <mergeCell ref="G84:I85"/>
    <mergeCell ref="G102:I103"/>
    <mergeCell ref="G2:O6"/>
    <mergeCell ref="G57:I65"/>
    <mergeCell ref="B68:E69"/>
    <mergeCell ref="G68:I69"/>
    <mergeCell ref="K94:N96"/>
    <mergeCell ref="K97:N99"/>
    <mergeCell ref="B86:E89"/>
  </mergeCells>
  <pageMargins left="0.7" right="0.7" top="0.75" bottom="0.75" header="0.3" footer="0.3"/>
  <pageSetup paperSize="9" orientation="portrait"/>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1"/>
  <sheetViews>
    <sheetView zoomScale="70" zoomScaleNormal="70" workbookViewId="0">
      <selection activeCell="L21" sqref="L21"/>
    </sheetView>
  </sheetViews>
  <sheetFormatPr defaultColWidth="9" defaultRowHeight="15"/>
  <cols>
    <col min="1" max="1" width="16.4380952380952" customWidth="1"/>
    <col min="2" max="2" width="18.8857142857143" customWidth="1"/>
    <col min="3" max="3" width="14.1047619047619" customWidth="1"/>
    <col min="4" max="4" width="31.552380952381" customWidth="1"/>
    <col min="5" max="5" width="31.4380952380952" customWidth="1"/>
    <col min="6" max="7" width="18.552380952381" customWidth="1"/>
    <col min="9" max="9" width="19.2190476190476" customWidth="1"/>
    <col min="10" max="10" width="10.6666666666667" customWidth="1"/>
  </cols>
  <sheetData>
    <row r="1" spans="1:10">
      <c r="A1" s="511" t="s">
        <v>1231</v>
      </c>
      <c r="B1" s="512" t="s">
        <v>1232</v>
      </c>
      <c r="C1" s="513" t="s">
        <v>475</v>
      </c>
      <c r="D1" s="360" t="s">
        <v>1233</v>
      </c>
      <c r="E1" s="514" t="s">
        <v>1234</v>
      </c>
      <c r="F1" s="515" t="s">
        <v>1235</v>
      </c>
      <c r="G1" s="419"/>
      <c r="I1" t="s">
        <v>1236</v>
      </c>
      <c r="J1" t="s">
        <v>1237</v>
      </c>
    </row>
    <row r="2" spans="1:12">
      <c r="A2" s="511">
        <v>101</v>
      </c>
      <c r="B2" s="512">
        <v>40</v>
      </c>
      <c r="C2" s="513">
        <v>109</v>
      </c>
      <c r="D2" s="516">
        <f>2.135*B2+32.815</f>
        <v>118.215</v>
      </c>
      <c r="E2" s="517">
        <f>(C2-D2)^2</f>
        <v>84.9162249999998</v>
      </c>
      <c r="F2" s="518">
        <f>(C2-$C$14)^2</f>
        <v>18.0625</v>
      </c>
      <c r="G2" s="519"/>
      <c r="I2" s="529">
        <f>E2</f>
        <v>84.9162249999998</v>
      </c>
      <c r="J2" s="423">
        <f>ABS(C2-D2)/C2</f>
        <v>0.0845412844036696</v>
      </c>
      <c r="L2" t="s">
        <v>1237</v>
      </c>
    </row>
    <row r="3" spans="1:10">
      <c r="A3" s="511">
        <v>102</v>
      </c>
      <c r="B3" s="512">
        <v>30</v>
      </c>
      <c r="C3" s="513">
        <v>129</v>
      </c>
      <c r="D3" s="516">
        <f t="shared" ref="D3:D13" si="0">2.135*B3+32.815</f>
        <v>96.865</v>
      </c>
      <c r="E3" s="517">
        <f t="shared" ref="E3:E13" si="1">(C3-D3)^2</f>
        <v>1032.658225</v>
      </c>
      <c r="F3" s="518">
        <f t="shared" ref="F3:F13" si="2">(C3-$C$14)^2</f>
        <v>248.0625</v>
      </c>
      <c r="G3" s="519"/>
      <c r="I3" s="529">
        <f t="shared" ref="I3:I13" si="3">E3</f>
        <v>1032.658225</v>
      </c>
      <c r="J3">
        <f t="shared" ref="J3:J13" si="4">ABS(C3-D3)/C3</f>
        <v>0.249108527131783</v>
      </c>
    </row>
    <row r="4" spans="1:10">
      <c r="A4" s="511">
        <v>103</v>
      </c>
      <c r="B4" s="512">
        <v>25</v>
      </c>
      <c r="C4" s="513">
        <v>100</v>
      </c>
      <c r="D4" s="516">
        <f t="shared" si="0"/>
        <v>86.19</v>
      </c>
      <c r="E4" s="517">
        <f t="shared" si="1"/>
        <v>190.7161</v>
      </c>
      <c r="F4" s="518">
        <f t="shared" si="2"/>
        <v>175.5625</v>
      </c>
      <c r="G4" s="519"/>
      <c r="I4" s="529">
        <f t="shared" si="3"/>
        <v>190.7161</v>
      </c>
      <c r="J4">
        <f t="shared" si="4"/>
        <v>0.1381</v>
      </c>
    </row>
    <row r="5" spans="1:10">
      <c r="A5" s="511">
        <v>104</v>
      </c>
      <c r="B5" s="512">
        <v>29</v>
      </c>
      <c r="C5" s="513">
        <v>102</v>
      </c>
      <c r="D5" s="516">
        <f t="shared" si="0"/>
        <v>94.73</v>
      </c>
      <c r="E5" s="517">
        <f t="shared" si="1"/>
        <v>52.8529000000001</v>
      </c>
      <c r="F5" s="518">
        <f t="shared" si="2"/>
        <v>126.5625</v>
      </c>
      <c r="G5" s="519"/>
      <c r="I5" s="529">
        <f t="shared" si="3"/>
        <v>52.8529000000001</v>
      </c>
      <c r="J5">
        <f t="shared" si="4"/>
        <v>0.0712745098039217</v>
      </c>
    </row>
    <row r="6" spans="1:10">
      <c r="A6" s="511">
        <v>105</v>
      </c>
      <c r="B6" s="512">
        <v>33</v>
      </c>
      <c r="C6" s="513">
        <v>89</v>
      </c>
      <c r="D6" s="516">
        <f t="shared" si="0"/>
        <v>103.27</v>
      </c>
      <c r="E6" s="517">
        <f t="shared" si="1"/>
        <v>203.6329</v>
      </c>
      <c r="F6" s="518">
        <f t="shared" si="2"/>
        <v>588.0625</v>
      </c>
      <c r="G6" s="519"/>
      <c r="I6" s="529">
        <f t="shared" si="3"/>
        <v>203.6329</v>
      </c>
      <c r="J6">
        <f t="shared" si="4"/>
        <v>0.160337078651685</v>
      </c>
    </row>
    <row r="7" spans="1:10">
      <c r="A7" s="511">
        <v>106</v>
      </c>
      <c r="B7" s="512">
        <v>22</v>
      </c>
      <c r="C7" s="513">
        <v>80</v>
      </c>
      <c r="D7" s="516">
        <f t="shared" si="0"/>
        <v>79.785</v>
      </c>
      <c r="E7" s="517">
        <f t="shared" si="1"/>
        <v>0.0462250000000015</v>
      </c>
      <c r="F7" s="518">
        <f t="shared" si="2"/>
        <v>1105.5625</v>
      </c>
      <c r="G7" s="519"/>
      <c r="I7" s="529">
        <f t="shared" si="3"/>
        <v>0.0462250000000015</v>
      </c>
      <c r="J7">
        <f t="shared" si="4"/>
        <v>0.00268750000000004</v>
      </c>
    </row>
    <row r="8" spans="1:10">
      <c r="A8" s="511">
        <v>107</v>
      </c>
      <c r="B8" s="512">
        <v>64</v>
      </c>
      <c r="C8" s="513">
        <v>160</v>
      </c>
      <c r="D8" s="516">
        <f t="shared" si="0"/>
        <v>169.455</v>
      </c>
      <c r="E8" s="517">
        <f t="shared" si="1"/>
        <v>89.3970249999997</v>
      </c>
      <c r="F8" s="518">
        <f t="shared" si="2"/>
        <v>2185.5625</v>
      </c>
      <c r="G8" s="519"/>
      <c r="I8" s="529">
        <f t="shared" si="3"/>
        <v>89.3970249999997</v>
      </c>
      <c r="J8">
        <f t="shared" si="4"/>
        <v>0.0590937499999999</v>
      </c>
    </row>
    <row r="9" spans="1:10">
      <c r="A9" s="511">
        <v>108</v>
      </c>
      <c r="B9" s="512">
        <v>32</v>
      </c>
      <c r="C9" s="513">
        <v>110</v>
      </c>
      <c r="D9" s="516">
        <f t="shared" si="0"/>
        <v>101.135</v>
      </c>
      <c r="E9" s="517">
        <f t="shared" si="1"/>
        <v>78.5882250000002</v>
      </c>
      <c r="F9" s="518">
        <f t="shared" si="2"/>
        <v>10.5625</v>
      </c>
      <c r="G9" s="519"/>
      <c r="I9" s="529">
        <f t="shared" si="3"/>
        <v>78.5882250000002</v>
      </c>
      <c r="J9">
        <f t="shared" si="4"/>
        <v>0.0805909090909092</v>
      </c>
    </row>
    <row r="10" spans="1:10">
      <c r="A10" s="511">
        <v>109</v>
      </c>
      <c r="B10" s="512">
        <v>52</v>
      </c>
      <c r="C10" s="513">
        <v>140</v>
      </c>
      <c r="D10" s="516">
        <f t="shared" si="0"/>
        <v>143.835</v>
      </c>
      <c r="E10" s="517">
        <f t="shared" si="1"/>
        <v>14.7072249999998</v>
      </c>
      <c r="F10" s="518">
        <f t="shared" si="2"/>
        <v>715.5625</v>
      </c>
      <c r="G10" s="519"/>
      <c r="I10" s="529">
        <f t="shared" si="3"/>
        <v>14.7072249999998</v>
      </c>
      <c r="J10">
        <f t="shared" si="4"/>
        <v>0.027392857142857</v>
      </c>
    </row>
    <row r="11" spans="1:10">
      <c r="A11" s="511">
        <v>110</v>
      </c>
      <c r="B11" s="512">
        <v>90</v>
      </c>
      <c r="C11" s="513">
        <v>230</v>
      </c>
      <c r="D11" s="516">
        <f t="shared" si="0"/>
        <v>224.965</v>
      </c>
      <c r="E11" s="517">
        <f t="shared" si="1"/>
        <v>25.3512250000003</v>
      </c>
      <c r="F11" s="518">
        <f t="shared" si="2"/>
        <v>13630.5625</v>
      </c>
      <c r="G11" s="519"/>
      <c r="I11" s="529">
        <f t="shared" si="3"/>
        <v>25.3512250000003</v>
      </c>
      <c r="J11">
        <f t="shared" si="4"/>
        <v>0.0218913043478262</v>
      </c>
    </row>
    <row r="12" spans="1:10">
      <c r="A12" s="511">
        <v>111</v>
      </c>
      <c r="B12" s="512">
        <v>20</v>
      </c>
      <c r="C12" s="513">
        <v>45</v>
      </c>
      <c r="D12" s="516">
        <f t="shared" si="0"/>
        <v>75.515</v>
      </c>
      <c r="E12" s="517">
        <f t="shared" si="1"/>
        <v>931.165224999999</v>
      </c>
      <c r="F12" s="518">
        <f t="shared" si="2"/>
        <v>4658.0625</v>
      </c>
      <c r="G12" s="519"/>
      <c r="I12" s="529">
        <f t="shared" si="3"/>
        <v>931.165224999999</v>
      </c>
      <c r="J12">
        <f t="shared" si="4"/>
        <v>0.678111111111111</v>
      </c>
    </row>
    <row r="13" spans="1:10">
      <c r="A13" s="511">
        <v>112</v>
      </c>
      <c r="B13" s="512">
        <v>15</v>
      </c>
      <c r="C13" s="513">
        <v>65</v>
      </c>
      <c r="D13" s="516">
        <f t="shared" si="0"/>
        <v>64.84</v>
      </c>
      <c r="E13" s="517">
        <f t="shared" si="1"/>
        <v>0.0255999999999989</v>
      </c>
      <c r="F13" s="518">
        <f t="shared" si="2"/>
        <v>2328.0625</v>
      </c>
      <c r="G13" s="519"/>
      <c r="I13" s="529">
        <f t="shared" si="3"/>
        <v>0.0255999999999989</v>
      </c>
      <c r="J13">
        <f t="shared" si="4"/>
        <v>0.00246153846153841</v>
      </c>
    </row>
    <row r="14" ht="15.75" spans="3:12">
      <c r="C14" s="520">
        <f>AVERAGE(C2:C13)</f>
        <v>113.25</v>
      </c>
      <c r="E14" s="521">
        <f>SUM(E2:E13)</f>
        <v>2704.0571</v>
      </c>
      <c r="F14" s="522">
        <f>SUM(F2:F13)</f>
        <v>25790.25</v>
      </c>
      <c r="G14" s="523"/>
      <c r="H14" t="s">
        <v>1238</v>
      </c>
      <c r="I14" s="530">
        <f>AVERAGE(I2:I13)</f>
        <v>225.338091666667</v>
      </c>
      <c r="J14" s="423">
        <f>AVERAGE(J2:J13)</f>
        <v>0.131299197512108</v>
      </c>
      <c r="K14" t="s">
        <v>1239</v>
      </c>
      <c r="L14" t="s">
        <v>1240</v>
      </c>
    </row>
    <row r="15" spans="5:9">
      <c r="E15" s="521">
        <f>AVERAGE(E2:E13)</f>
        <v>225.338091666667</v>
      </c>
      <c r="H15" t="s">
        <v>1241</v>
      </c>
      <c r="I15" s="531">
        <f>SQRT(I14)</f>
        <v>15.0112654918453</v>
      </c>
    </row>
    <row r="16" spans="9:9">
      <c r="I16" t="s">
        <v>1242</v>
      </c>
    </row>
    <row r="17" spans="3:9">
      <c r="C17" s="474"/>
      <c r="D17" s="474" t="s">
        <v>1243</v>
      </c>
      <c r="E17" s="524" t="s">
        <v>1244</v>
      </c>
      <c r="F17" s="525">
        <f>(F14-E14)/F14</f>
        <v>0.895151962466436</v>
      </c>
      <c r="G17" s="525"/>
      <c r="H17" s="474"/>
      <c r="I17" s="474"/>
    </row>
    <row r="18" spans="3:9">
      <c r="C18" s="474"/>
      <c r="D18" s="474"/>
      <c r="E18" s="526" t="s">
        <v>1245</v>
      </c>
      <c r="F18" s="474"/>
      <c r="G18" s="474"/>
      <c r="H18" s="474"/>
      <c r="I18" s="474"/>
    </row>
    <row r="19" spans="3:9">
      <c r="C19" s="474"/>
      <c r="D19" s="474"/>
      <c r="E19" s="474"/>
      <c r="F19" s="474"/>
      <c r="G19" s="474"/>
      <c r="H19" s="474"/>
      <c r="I19" s="474"/>
    </row>
    <row r="20" spans="3:9">
      <c r="C20" s="474"/>
      <c r="D20" s="474" t="s">
        <v>1246</v>
      </c>
      <c r="E20" s="474"/>
      <c r="F20" s="474"/>
      <c r="G20" s="474"/>
      <c r="H20" s="474"/>
      <c r="I20" s="474"/>
    </row>
    <row r="21" spans="3:9">
      <c r="C21" s="474"/>
      <c r="D21" s="474"/>
      <c r="E21" s="474"/>
      <c r="F21" s="474"/>
      <c r="G21" s="474"/>
      <c r="H21" s="474"/>
      <c r="I21" s="474"/>
    </row>
    <row r="22" spans="3:9">
      <c r="C22" s="474"/>
      <c r="D22" s="474"/>
      <c r="E22" s="474"/>
      <c r="F22" s="474"/>
      <c r="G22" s="474"/>
      <c r="H22" s="474"/>
      <c r="I22" s="474"/>
    </row>
    <row r="23" spans="3:9">
      <c r="C23" s="474"/>
      <c r="D23" s="474"/>
      <c r="E23" s="474"/>
      <c r="F23" s="474"/>
      <c r="G23" s="474"/>
      <c r="H23" s="474"/>
      <c r="I23" s="474"/>
    </row>
    <row r="24" spans="3:9">
      <c r="C24" s="474"/>
      <c r="D24" s="474" t="s">
        <v>1247</v>
      </c>
      <c r="E24" s="474" t="s">
        <v>1248</v>
      </c>
      <c r="F24" s="474"/>
      <c r="G24" s="474"/>
      <c r="H24" s="474"/>
      <c r="I24" s="474"/>
    </row>
    <row r="25" ht="15.75" spans="3:9">
      <c r="C25" s="474"/>
      <c r="D25" s="474"/>
      <c r="E25" s="474"/>
      <c r="F25" s="474"/>
      <c r="G25" s="474"/>
      <c r="H25" s="474"/>
      <c r="I25" s="474"/>
    </row>
    <row r="26" ht="15.75" spans="3:9">
      <c r="C26" s="474"/>
      <c r="D26" s="527" t="s">
        <v>1249</v>
      </c>
      <c r="E26" s="528"/>
      <c r="F26" s="474"/>
      <c r="G26" s="474"/>
      <c r="H26" s="474"/>
      <c r="I26" s="474"/>
    </row>
    <row r="27" spans="3:9">
      <c r="C27" s="474"/>
      <c r="D27" s="474" t="s">
        <v>1250</v>
      </c>
      <c r="E27" s="474"/>
      <c r="F27" s="474"/>
      <c r="G27" s="474"/>
      <c r="H27" s="474"/>
      <c r="I27" s="474"/>
    </row>
    <row r="28" spans="3:9">
      <c r="C28" s="474"/>
      <c r="D28" s="474"/>
      <c r="E28" s="474"/>
      <c r="F28" s="474"/>
      <c r="G28" s="474"/>
      <c r="H28" s="474"/>
      <c r="I28" s="474"/>
    </row>
    <row r="29" spans="3:9">
      <c r="C29" s="474"/>
      <c r="D29" s="474" t="s">
        <v>1251</v>
      </c>
      <c r="E29" s="474"/>
      <c r="F29" s="474"/>
      <c r="G29" s="474"/>
      <c r="H29" s="474"/>
      <c r="I29" s="474"/>
    </row>
    <row r="30" spans="3:9">
      <c r="C30" s="474"/>
      <c r="D30" s="474"/>
      <c r="E30" s="474"/>
      <c r="F30" s="474"/>
      <c r="G30" s="474"/>
      <c r="H30" s="474"/>
      <c r="I30" s="474"/>
    </row>
    <row r="31" spans="3:9">
      <c r="C31" s="474"/>
      <c r="D31" s="474"/>
      <c r="E31" s="474" t="s">
        <v>1252</v>
      </c>
      <c r="F31" s="474"/>
      <c r="G31" s="474"/>
      <c r="H31" s="474"/>
      <c r="I31" s="474"/>
    </row>
  </sheetData>
  <pageMargins left="0.7" right="0.7" top="0.75" bottom="0.75" header="0.3" footer="0.3"/>
  <headerFooter/>
  <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tint="-0.5"/>
  </sheetPr>
  <dimension ref="B1:AC108"/>
  <sheetViews>
    <sheetView tabSelected="1" topLeftCell="A7" workbookViewId="0">
      <selection activeCell="H15" sqref="H15"/>
    </sheetView>
  </sheetViews>
  <sheetFormatPr defaultColWidth="9" defaultRowHeight="15"/>
  <cols>
    <col min="4" max="4" width="19.3333333333333" customWidth="1"/>
    <col min="7" max="7" width="19.6666666666667" customWidth="1"/>
    <col min="8" max="8" width="22.1047619047619" customWidth="1"/>
    <col min="9" max="9" width="17" customWidth="1"/>
    <col min="12" max="12" width="37.6666666666667" customWidth="1"/>
    <col min="13" max="13" width="11.6666666666667" customWidth="1"/>
    <col min="15" max="15" width="12.552380952381" customWidth="1"/>
    <col min="16" max="16" width="11.6666666666667" customWidth="1"/>
  </cols>
  <sheetData>
    <row r="1" ht="15.75" spans="2:8">
      <c r="B1" s="443" t="s">
        <v>1253</v>
      </c>
      <c r="C1" s="444"/>
      <c r="D1" s="444"/>
      <c r="E1" s="444"/>
      <c r="F1" s="444"/>
      <c r="G1" s="444"/>
      <c r="H1" s="445"/>
    </row>
    <row r="2" ht="15.75"/>
    <row r="3" ht="15.75" spans="2:8">
      <c r="B3" s="446" t="s">
        <v>1254</v>
      </c>
      <c r="C3" s="447"/>
      <c r="D3" s="447"/>
      <c r="E3" s="447"/>
      <c r="F3" s="447"/>
      <c r="G3" s="447"/>
      <c r="H3" s="448"/>
    </row>
    <row r="5" spans="2:9">
      <c r="B5" s="449" t="s">
        <v>1255</v>
      </c>
      <c r="C5" s="449"/>
      <c r="D5" s="449"/>
      <c r="E5" s="449"/>
      <c r="F5" s="449"/>
      <c r="G5" s="449"/>
      <c r="H5" s="449"/>
      <c r="I5" s="449"/>
    </row>
    <row r="6" spans="2:9">
      <c r="B6" s="449"/>
      <c r="C6" s="449" t="s">
        <v>1256</v>
      </c>
      <c r="D6" s="449"/>
      <c r="E6" s="449"/>
      <c r="F6" s="449"/>
      <c r="G6" s="449"/>
      <c r="H6" s="449"/>
      <c r="I6" s="449"/>
    </row>
    <row r="7" spans="2:9">
      <c r="B7" s="449"/>
      <c r="C7" s="449"/>
      <c r="D7" s="449"/>
      <c r="E7" s="449" t="s">
        <v>1257</v>
      </c>
      <c r="F7" s="449"/>
      <c r="G7" s="449"/>
      <c r="H7" s="449"/>
      <c r="I7" s="449"/>
    </row>
    <row r="8" spans="2:9">
      <c r="B8" s="449"/>
      <c r="C8" s="449"/>
      <c r="D8" s="449"/>
      <c r="E8" s="449"/>
      <c r="F8" s="449"/>
      <c r="G8" s="449"/>
      <c r="H8" s="449"/>
      <c r="I8" s="449"/>
    </row>
    <row r="9" ht="15.75" spans="2:9">
      <c r="B9" s="449"/>
      <c r="C9" s="449" t="s">
        <v>1258</v>
      </c>
      <c r="D9" s="449"/>
      <c r="E9" s="449"/>
      <c r="F9" s="449"/>
      <c r="G9" s="449"/>
      <c r="H9" s="449"/>
      <c r="I9" s="449"/>
    </row>
    <row r="10" spans="2:17">
      <c r="B10" s="337" t="s">
        <v>1259</v>
      </c>
      <c r="C10" s="338" t="s">
        <v>1260</v>
      </c>
      <c r="D10" s="338"/>
      <c r="E10" s="338" t="s">
        <v>339</v>
      </c>
      <c r="F10" s="338"/>
      <c r="G10" s="338"/>
      <c r="H10" s="339"/>
      <c r="I10" s="474" t="s">
        <v>1261</v>
      </c>
      <c r="J10" s="474"/>
      <c r="K10" s="474"/>
      <c r="L10" s="474"/>
      <c r="P10" t="s">
        <v>1262</v>
      </c>
      <c r="Q10" t="s">
        <v>491</v>
      </c>
    </row>
    <row r="11" spans="2:17">
      <c r="B11" s="340"/>
      <c r="C11" s="341"/>
      <c r="D11" s="450" t="s">
        <v>1263</v>
      </c>
      <c r="E11" s="450"/>
      <c r="F11" s="450"/>
      <c r="G11" s="450"/>
      <c r="H11" s="342"/>
      <c r="I11" s="474" t="s">
        <v>1264</v>
      </c>
      <c r="J11" s="474"/>
      <c r="K11" s="474"/>
      <c r="L11" s="474"/>
      <c r="P11">
        <v>23</v>
      </c>
      <c r="Q11" t="s">
        <v>1265</v>
      </c>
    </row>
    <row r="12" ht="15.75" spans="2:17">
      <c r="B12" s="343"/>
      <c r="C12" s="344"/>
      <c r="D12" s="451" t="s">
        <v>1266</v>
      </c>
      <c r="E12" s="451"/>
      <c r="F12" s="451"/>
      <c r="G12" s="451"/>
      <c r="H12" s="345"/>
      <c r="I12" s="474" t="s">
        <v>1267</v>
      </c>
      <c r="J12" s="474"/>
      <c r="K12" s="474"/>
      <c r="L12" s="474"/>
      <c r="P12">
        <v>34</v>
      </c>
      <c r="Q12" t="s">
        <v>496</v>
      </c>
    </row>
    <row r="13" ht="15.75" spans="16:17">
      <c r="P13">
        <v>45</v>
      </c>
      <c r="Q13" t="s">
        <v>1268</v>
      </c>
    </row>
    <row r="14" ht="15.75" spans="4:8">
      <c r="D14" s="172" t="s">
        <v>1269</v>
      </c>
      <c r="E14" s="286"/>
      <c r="F14" s="286"/>
      <c r="G14" s="286"/>
      <c r="H14" s="173"/>
    </row>
    <row r="17" ht="15.75" spans="2:17">
      <c r="B17" s="449" t="s">
        <v>1270</v>
      </c>
      <c r="C17" s="452" t="s">
        <v>1271</v>
      </c>
      <c r="D17" s="452"/>
      <c r="E17" s="452"/>
      <c r="F17" s="449"/>
      <c r="G17" s="449" t="s">
        <v>1272</v>
      </c>
      <c r="H17" s="449"/>
      <c r="I17" s="449"/>
      <c r="J17" s="449"/>
      <c r="K17" s="449"/>
      <c r="L17" s="449"/>
      <c r="P17">
        <v>23</v>
      </c>
      <c r="Q17" t="s">
        <v>1265</v>
      </c>
    </row>
    <row r="18" ht="15.75" spans="3:17">
      <c r="C18" s="449"/>
      <c r="D18" s="453" t="s">
        <v>1273</v>
      </c>
      <c r="E18" s="453"/>
      <c r="F18" s="453"/>
      <c r="G18" s="454" t="s">
        <v>1274</v>
      </c>
      <c r="H18" s="455"/>
      <c r="I18" s="455"/>
      <c r="J18" s="455"/>
      <c r="K18" s="455"/>
      <c r="L18" s="477" t="s">
        <v>1275</v>
      </c>
      <c r="M18" s="478"/>
      <c r="P18">
        <v>67</v>
      </c>
      <c r="Q18" t="s">
        <v>496</v>
      </c>
    </row>
    <row r="19" spans="3:17">
      <c r="C19" s="449"/>
      <c r="D19" s="449" t="s">
        <v>1276</v>
      </c>
      <c r="E19" s="449"/>
      <c r="F19" s="449"/>
      <c r="G19" s="449" t="s">
        <v>1277</v>
      </c>
      <c r="H19" s="449"/>
      <c r="I19" s="449"/>
      <c r="J19" s="449"/>
      <c r="K19" s="449"/>
      <c r="L19" s="449"/>
      <c r="P19">
        <v>89</v>
      </c>
      <c r="Q19" t="s">
        <v>1268</v>
      </c>
    </row>
    <row r="20" spans="3:17">
      <c r="C20" s="449"/>
      <c r="D20" s="449" t="s">
        <v>341</v>
      </c>
      <c r="E20" s="449"/>
      <c r="F20" s="449"/>
      <c r="G20" s="449"/>
      <c r="H20" s="449"/>
      <c r="I20" s="449"/>
      <c r="J20" s="449"/>
      <c r="K20" s="449"/>
      <c r="L20" s="449"/>
      <c r="P20">
        <v>-23</v>
      </c>
      <c r="Q20" t="s">
        <v>1268</v>
      </c>
    </row>
    <row r="21" spans="3:12">
      <c r="C21" s="449"/>
      <c r="D21" s="449"/>
      <c r="E21" s="449"/>
      <c r="F21" s="449"/>
      <c r="G21" s="449"/>
      <c r="H21" s="449"/>
      <c r="I21" s="449"/>
      <c r="J21" s="449"/>
      <c r="K21" s="449"/>
      <c r="L21" s="449"/>
    </row>
    <row r="22" spans="3:12">
      <c r="C22" s="449"/>
      <c r="D22" s="449" t="s">
        <v>1278</v>
      </c>
      <c r="E22" s="449"/>
      <c r="F22" s="449"/>
      <c r="G22" s="449"/>
      <c r="H22" s="449"/>
      <c r="I22" s="449"/>
      <c r="J22" s="449"/>
      <c r="K22" s="449"/>
      <c r="L22" s="449"/>
    </row>
    <row r="23" spans="3:12">
      <c r="C23" s="449"/>
      <c r="D23" s="449"/>
      <c r="E23" s="449"/>
      <c r="F23" s="449"/>
      <c r="G23" s="449"/>
      <c r="H23" s="449"/>
      <c r="I23" s="449"/>
      <c r="J23" s="449"/>
      <c r="K23" s="449"/>
      <c r="L23" s="449"/>
    </row>
    <row r="24" spans="16:17">
      <c r="P24">
        <v>200</v>
      </c>
      <c r="Q24" s="175" t="s">
        <v>1279</v>
      </c>
    </row>
    <row r="25" spans="3:5">
      <c r="C25" s="456" t="s">
        <v>1280</v>
      </c>
      <c r="D25" s="456"/>
      <c r="E25" s="456"/>
    </row>
    <row r="26" ht="15.75" spans="4:15">
      <c r="D26" t="s">
        <v>1281</v>
      </c>
      <c r="O26">
        <v>12</v>
      </c>
    </row>
    <row r="27" spans="3:15">
      <c r="C27" s="457" t="s">
        <v>1282</v>
      </c>
      <c r="E27" s="308" t="s">
        <v>1283</v>
      </c>
      <c r="F27" s="153"/>
      <c r="G27" s="153"/>
      <c r="H27" s="227" t="s">
        <v>1284</v>
      </c>
      <c r="I27" s="227"/>
      <c r="J27" s="227"/>
      <c r="K27" s="227"/>
      <c r="L27" s="177"/>
      <c r="O27">
        <v>23</v>
      </c>
    </row>
    <row r="28" spans="3:12">
      <c r="C28" s="457"/>
      <c r="E28" s="228"/>
      <c r="F28" s="178" t="s">
        <v>1285</v>
      </c>
      <c r="G28" s="178"/>
      <c r="H28" s="178"/>
      <c r="I28" s="178"/>
      <c r="J28" s="479" t="s">
        <v>1286</v>
      </c>
      <c r="K28" s="178"/>
      <c r="L28" s="180" t="s">
        <v>1287</v>
      </c>
    </row>
    <row r="29" spans="3:12">
      <c r="C29" s="457"/>
      <c r="E29" s="228"/>
      <c r="F29" s="178"/>
      <c r="G29" s="178"/>
      <c r="H29" s="178"/>
      <c r="I29" s="178"/>
      <c r="J29" s="178"/>
      <c r="K29" s="178"/>
      <c r="L29" s="180"/>
    </row>
    <row r="30" ht="15.75" spans="3:12">
      <c r="C30" s="457"/>
      <c r="E30" s="228" t="s">
        <v>1288</v>
      </c>
      <c r="F30" s="178"/>
      <c r="G30" s="178"/>
      <c r="H30" s="178"/>
      <c r="I30" s="479" t="s">
        <v>1289</v>
      </c>
      <c r="J30" s="479"/>
      <c r="K30" s="480"/>
      <c r="L30" s="180"/>
    </row>
    <row r="31" spans="3:19">
      <c r="C31" s="457"/>
      <c r="E31" s="228"/>
      <c r="F31" s="178"/>
      <c r="G31" s="178"/>
      <c r="H31" s="178"/>
      <c r="I31" s="178"/>
      <c r="J31" s="178"/>
      <c r="K31" s="178"/>
      <c r="L31" s="180"/>
      <c r="P31" s="24"/>
      <c r="Q31" s="25"/>
      <c r="R31" s="25"/>
      <c r="S31" s="387" t="s">
        <v>1152</v>
      </c>
    </row>
    <row r="32" spans="3:19">
      <c r="C32" s="457"/>
      <c r="E32" s="228" t="s">
        <v>1290</v>
      </c>
      <c r="F32" s="178"/>
      <c r="G32" s="178"/>
      <c r="H32" s="178"/>
      <c r="I32" s="479"/>
      <c r="J32" s="178"/>
      <c r="K32" s="479" t="s">
        <v>1291</v>
      </c>
      <c r="L32" s="180"/>
      <c r="P32" s="32" t="s">
        <v>1151</v>
      </c>
      <c r="Q32" s="100"/>
      <c r="R32" s="100"/>
      <c r="S32" s="390"/>
    </row>
    <row r="33" spans="3:29">
      <c r="C33" s="457"/>
      <c r="E33" s="228"/>
      <c r="F33" s="178"/>
      <c r="G33" s="178"/>
      <c r="H33" s="178"/>
      <c r="I33" s="178"/>
      <c r="J33" s="178"/>
      <c r="K33" s="178"/>
      <c r="L33" s="180"/>
      <c r="P33" s="32" t="s">
        <v>1156</v>
      </c>
      <c r="Q33" s="100"/>
      <c r="R33" s="100"/>
      <c r="S33" s="390"/>
      <c r="U33" s="175" t="s">
        <v>1292</v>
      </c>
      <c r="V33" s="175" t="s">
        <v>1293</v>
      </c>
      <c r="Y33" t="s">
        <v>1294</v>
      </c>
      <c r="Z33" t="s">
        <v>1295</v>
      </c>
      <c r="AB33" t="s">
        <v>60</v>
      </c>
      <c r="AC33" t="s">
        <v>1296</v>
      </c>
    </row>
    <row r="34" ht="15.75" spans="3:19">
      <c r="C34" s="457"/>
      <c r="E34" s="228"/>
      <c r="F34" s="178"/>
      <c r="G34" s="178"/>
      <c r="H34" s="178"/>
      <c r="I34" s="178"/>
      <c r="J34" s="178"/>
      <c r="K34" s="178"/>
      <c r="L34" s="180"/>
      <c r="P34" s="32" t="s">
        <v>1159</v>
      </c>
      <c r="Q34" s="100"/>
      <c r="R34" s="100"/>
      <c r="S34" s="390"/>
    </row>
    <row r="35" spans="3:19">
      <c r="C35" s="457"/>
      <c r="E35" s="226" t="s">
        <v>1297</v>
      </c>
      <c r="F35" s="227"/>
      <c r="G35" s="227"/>
      <c r="H35" s="227"/>
      <c r="I35" s="227"/>
      <c r="J35" s="227" t="s">
        <v>1298</v>
      </c>
      <c r="K35" s="227"/>
      <c r="L35" s="177"/>
      <c r="P35" s="32" t="s">
        <v>1162</v>
      </c>
      <c r="Q35" s="100"/>
      <c r="R35" s="100"/>
      <c r="S35" s="390"/>
    </row>
    <row r="36" ht="15.75" spans="3:19">
      <c r="C36" s="457"/>
      <c r="E36" s="229"/>
      <c r="F36" s="458" t="s">
        <v>1299</v>
      </c>
      <c r="G36" s="458"/>
      <c r="H36" s="458" t="s">
        <v>1300</v>
      </c>
      <c r="I36" s="458"/>
      <c r="J36" s="458"/>
      <c r="K36" s="230"/>
      <c r="L36" s="182"/>
      <c r="P36" s="32" t="s">
        <v>1166</v>
      </c>
      <c r="Q36" s="100"/>
      <c r="R36" s="100"/>
      <c r="S36" s="390"/>
    </row>
    <row r="37" ht="15.75" spans="3:19">
      <c r="C37" s="457"/>
      <c r="E37" s="228"/>
      <c r="F37" s="178"/>
      <c r="G37" s="459" t="s">
        <v>1301</v>
      </c>
      <c r="H37" s="178"/>
      <c r="I37" s="178"/>
      <c r="J37" s="178"/>
      <c r="K37" s="178"/>
      <c r="L37" s="180"/>
      <c r="P37" s="26" t="s">
        <v>1169</v>
      </c>
      <c r="Q37" s="27"/>
      <c r="R37" s="27"/>
      <c r="S37" s="393"/>
    </row>
    <row r="38" ht="15.75" spans="3:12">
      <c r="C38" s="457"/>
      <c r="E38" s="228" t="s">
        <v>1302</v>
      </c>
      <c r="F38" s="178"/>
      <c r="G38" s="178"/>
      <c r="H38" s="178"/>
      <c r="I38" s="178"/>
      <c r="J38" s="178"/>
      <c r="K38" s="178" t="s">
        <v>1303</v>
      </c>
      <c r="L38" s="180"/>
    </row>
    <row r="39" ht="18.6" customHeight="1" spans="3:12">
      <c r="C39" s="457"/>
      <c r="D39" t="s">
        <v>1304</v>
      </c>
      <c r="E39" s="460" t="s">
        <v>1305</v>
      </c>
      <c r="F39" s="211" t="s">
        <v>1306</v>
      </c>
      <c r="G39" s="461"/>
      <c r="H39" s="462" t="s">
        <v>1307</v>
      </c>
      <c r="I39" s="462"/>
      <c r="J39" s="178"/>
      <c r="K39" s="178"/>
      <c r="L39" s="180"/>
    </row>
    <row r="40" customHeight="1" spans="3:19">
      <c r="C40" s="457"/>
      <c r="E40" s="228"/>
      <c r="F40" s="463" t="s">
        <v>1308</v>
      </c>
      <c r="G40" s="464"/>
      <c r="H40" s="462"/>
      <c r="I40" s="462"/>
      <c r="J40" s="178" t="s">
        <v>1309</v>
      </c>
      <c r="K40" s="178"/>
      <c r="L40" s="180"/>
      <c r="P40" s="481" t="s">
        <v>1310</v>
      </c>
      <c r="Q40" s="483"/>
      <c r="R40" s="484"/>
      <c r="S40" t="s">
        <v>1311</v>
      </c>
    </row>
    <row r="41" ht="15.75" spans="3:12">
      <c r="C41" s="457"/>
      <c r="E41" s="228"/>
      <c r="F41" s="151" t="s">
        <v>1312</v>
      </c>
      <c r="G41" s="465"/>
      <c r="H41" s="462"/>
      <c r="I41" s="462"/>
      <c r="J41" s="178"/>
      <c r="K41" s="178"/>
      <c r="L41" s="180"/>
    </row>
    <row r="42" ht="15.75" spans="3:16">
      <c r="C42" s="457"/>
      <c r="E42" s="228"/>
      <c r="F42" s="151" t="s">
        <v>1313</v>
      </c>
      <c r="G42" s="465" t="s">
        <v>1314</v>
      </c>
      <c r="H42" s="462"/>
      <c r="I42" s="462"/>
      <c r="J42" s="178"/>
      <c r="K42" s="178"/>
      <c r="L42" s="180"/>
      <c r="P42" t="s">
        <v>1315</v>
      </c>
    </row>
    <row r="43" ht="15.75" spans="3:18">
      <c r="C43" s="457"/>
      <c r="E43" s="228"/>
      <c r="F43" s="151" t="s">
        <v>1316</v>
      </c>
      <c r="G43" s="157"/>
      <c r="H43" s="466"/>
      <c r="I43" s="466"/>
      <c r="J43" s="178"/>
      <c r="K43" s="178"/>
      <c r="L43" s="180"/>
      <c r="P43" s="263" t="s">
        <v>1317</v>
      </c>
      <c r="Q43" s="264"/>
      <c r="R43" s="278"/>
    </row>
    <row r="44" ht="15.75" spans="3:12">
      <c r="C44" s="457"/>
      <c r="E44" s="228"/>
      <c r="F44" s="467" t="s">
        <v>1318</v>
      </c>
      <c r="G44" s="182"/>
      <c r="H44" s="178"/>
      <c r="I44" s="178"/>
      <c r="J44" s="178"/>
      <c r="K44" s="178"/>
      <c r="L44" s="180"/>
    </row>
    <row r="45" spans="3:12">
      <c r="C45" s="457"/>
      <c r="E45" s="468" t="s">
        <v>1319</v>
      </c>
      <c r="F45" s="469"/>
      <c r="G45" s="469"/>
      <c r="H45" s="178"/>
      <c r="I45" s="178"/>
      <c r="J45" s="178"/>
      <c r="K45" s="178"/>
      <c r="L45" s="180"/>
    </row>
    <row r="46" spans="3:12">
      <c r="C46" s="457"/>
      <c r="E46" s="470" t="s">
        <v>1320</v>
      </c>
      <c r="F46" s="471"/>
      <c r="G46" s="471"/>
      <c r="H46" s="178"/>
      <c r="I46" s="178"/>
      <c r="J46" s="178"/>
      <c r="K46" s="178"/>
      <c r="L46" s="180"/>
    </row>
    <row r="47" ht="15.75" spans="3:12">
      <c r="C47" s="457"/>
      <c r="E47" s="228"/>
      <c r="F47" s="178"/>
      <c r="G47" s="178"/>
      <c r="H47" s="178"/>
      <c r="I47" s="178"/>
      <c r="J47" s="178"/>
      <c r="K47" s="178"/>
      <c r="L47" s="180"/>
    </row>
    <row r="48" ht="15.75" spans="3:12">
      <c r="C48" s="457"/>
      <c r="E48" s="472" t="s">
        <v>1321</v>
      </c>
      <c r="F48" s="473"/>
      <c r="G48" s="473"/>
      <c r="H48" s="473"/>
      <c r="I48" s="473"/>
      <c r="J48" s="473"/>
      <c r="K48" s="482"/>
      <c r="L48" s="180"/>
    </row>
    <row r="49" spans="3:12">
      <c r="C49" s="457"/>
      <c r="E49" s="228"/>
      <c r="F49" s="178"/>
      <c r="G49" s="178"/>
      <c r="H49" s="178"/>
      <c r="I49" s="178"/>
      <c r="J49" s="178"/>
      <c r="K49" s="178"/>
      <c r="L49" s="180"/>
    </row>
    <row r="50" spans="3:12">
      <c r="C50" s="457"/>
      <c r="E50" s="228"/>
      <c r="F50" s="178"/>
      <c r="G50" s="178"/>
      <c r="H50" s="178"/>
      <c r="I50" s="178"/>
      <c r="J50" s="178"/>
      <c r="K50" s="178"/>
      <c r="L50" s="180"/>
    </row>
    <row r="51" ht="15.75" spans="3:12">
      <c r="C51" s="457"/>
      <c r="E51" s="229" t="s">
        <v>1322</v>
      </c>
      <c r="F51" s="230"/>
      <c r="G51" s="230"/>
      <c r="H51" s="230"/>
      <c r="I51" s="230"/>
      <c r="J51" s="230"/>
      <c r="K51" s="230"/>
      <c r="L51" s="182"/>
    </row>
    <row r="54" spans="3:8">
      <c r="C54" s="449" t="s">
        <v>1323</v>
      </c>
      <c r="D54" s="449"/>
      <c r="E54" s="449"/>
      <c r="F54" s="449"/>
      <c r="G54" s="449"/>
      <c r="H54" s="449"/>
    </row>
    <row r="55" spans="3:8">
      <c r="C55" s="449"/>
      <c r="D55" s="449" t="s">
        <v>1324</v>
      </c>
      <c r="E55" s="449"/>
      <c r="F55" s="449"/>
      <c r="G55" s="449"/>
      <c r="H55" s="449"/>
    </row>
    <row r="57" ht="15.75"/>
    <row r="58" ht="15.75" spans="2:12">
      <c r="B58" s="261"/>
      <c r="C58" s="446" t="s">
        <v>1325</v>
      </c>
      <c r="D58" s="447"/>
      <c r="E58" s="447"/>
      <c r="F58" s="447"/>
      <c r="G58" s="447"/>
      <c r="H58" s="447"/>
      <c r="I58" s="447"/>
      <c r="J58" s="447"/>
      <c r="K58" s="447"/>
      <c r="L58" s="448"/>
    </row>
    <row r="60" spans="3:12">
      <c r="C60" s="474" t="s">
        <v>1326</v>
      </c>
      <c r="D60" s="474"/>
      <c r="E60" s="474"/>
      <c r="F60" s="475" t="s">
        <v>1327</v>
      </c>
      <c r="G60" s="475" t="s">
        <v>1328</v>
      </c>
      <c r="H60" s="476" t="s">
        <v>1329</v>
      </c>
      <c r="I60" s="476"/>
      <c r="J60" s="476"/>
      <c r="K60" s="476"/>
      <c r="L60" s="476"/>
    </row>
    <row r="61" spans="3:12">
      <c r="C61" s="474"/>
      <c r="D61" s="474"/>
      <c r="E61" s="474" t="s">
        <v>1330</v>
      </c>
      <c r="F61" s="474"/>
      <c r="G61" s="474"/>
      <c r="H61" s="474" t="s">
        <v>1331</v>
      </c>
      <c r="I61" s="474"/>
      <c r="J61" s="474"/>
      <c r="K61" s="474"/>
      <c r="L61" s="474"/>
    </row>
    <row r="62" spans="3:12">
      <c r="C62" s="474"/>
      <c r="D62" s="474"/>
      <c r="E62" s="474" t="s">
        <v>1332</v>
      </c>
      <c r="F62" s="474"/>
      <c r="G62" s="474"/>
      <c r="H62" s="474" t="s">
        <v>1333</v>
      </c>
      <c r="I62" s="474"/>
      <c r="J62" s="474"/>
      <c r="K62" s="474"/>
      <c r="L62" s="474"/>
    </row>
    <row r="63" spans="3:12">
      <c r="C63" s="474"/>
      <c r="D63" s="474"/>
      <c r="E63" s="474"/>
      <c r="F63" s="474"/>
      <c r="G63" s="474"/>
      <c r="H63" s="474"/>
      <c r="I63" s="474"/>
      <c r="J63" s="474"/>
      <c r="K63" s="474"/>
      <c r="L63" s="474"/>
    </row>
    <row r="64" spans="3:12">
      <c r="C64" s="474" t="s">
        <v>1334</v>
      </c>
      <c r="D64" s="474"/>
      <c r="E64" s="474"/>
      <c r="F64" s="474"/>
      <c r="G64" s="474"/>
      <c r="H64" s="474"/>
      <c r="I64" s="474"/>
      <c r="J64" s="474"/>
      <c r="K64" s="474"/>
      <c r="L64" s="474"/>
    </row>
    <row r="65" ht="15.75" spans="3:12">
      <c r="C65" s="474"/>
      <c r="D65" s="474"/>
      <c r="E65" s="474"/>
      <c r="F65" s="474"/>
      <c r="G65" s="474"/>
      <c r="H65" s="474"/>
      <c r="I65" s="474"/>
      <c r="J65" s="474"/>
      <c r="K65" s="474"/>
      <c r="L65" s="474"/>
    </row>
    <row r="66" ht="15.75" spans="3:12">
      <c r="C66" s="474"/>
      <c r="D66" s="474" t="s">
        <v>1335</v>
      </c>
      <c r="E66" s="474"/>
      <c r="F66" s="474"/>
      <c r="G66" s="474"/>
      <c r="H66" s="474"/>
      <c r="I66" s="474"/>
      <c r="J66" s="474"/>
      <c r="K66" s="474" t="s">
        <v>1336</v>
      </c>
      <c r="L66" s="509" t="s">
        <v>1337</v>
      </c>
    </row>
    <row r="67" ht="15.75" spans="3:12">
      <c r="C67" s="474"/>
      <c r="D67" s="485" t="s">
        <v>1338</v>
      </c>
      <c r="E67" s="474"/>
      <c r="F67" s="474"/>
      <c r="G67" s="474"/>
      <c r="H67" s="474"/>
      <c r="I67" s="474"/>
      <c r="J67" s="474"/>
      <c r="K67" s="474"/>
      <c r="L67" s="474"/>
    </row>
    <row r="68" ht="15.75" spans="3:12">
      <c r="C68" s="486" t="s">
        <v>1339</v>
      </c>
      <c r="D68" s="487"/>
      <c r="E68" s="487"/>
      <c r="F68" s="487"/>
      <c r="G68" s="488"/>
      <c r="H68" s="474"/>
      <c r="I68" s="474"/>
      <c r="J68" s="474"/>
      <c r="K68" s="474"/>
      <c r="L68" s="474"/>
    </row>
    <row r="69" s="100" customFormat="1" ht="15.75" spans="3:12">
      <c r="C69" s="489"/>
      <c r="D69" s="489"/>
      <c r="E69" s="489"/>
      <c r="F69" s="489"/>
      <c r="G69" s="489"/>
      <c r="H69" s="489"/>
      <c r="I69" s="489"/>
      <c r="J69" s="489"/>
      <c r="K69" s="489"/>
      <c r="L69" s="489"/>
    </row>
    <row r="70" ht="15.75" spans="3:22">
      <c r="C70" s="490" t="s">
        <v>1340</v>
      </c>
      <c r="D70" s="491"/>
      <c r="E70" s="491"/>
      <c r="F70" s="491"/>
      <c r="G70" s="491"/>
      <c r="H70" s="491"/>
      <c r="I70" s="491"/>
      <c r="J70" s="491"/>
      <c r="K70" s="491"/>
      <c r="L70" s="510"/>
      <c r="N70" s="4" t="s">
        <v>1341</v>
      </c>
      <c r="O70" s="4"/>
      <c r="P70" s="4"/>
      <c r="Q70" s="4"/>
      <c r="R70" s="4"/>
      <c r="S70" s="4"/>
      <c r="T70" s="4"/>
      <c r="U70" s="4"/>
      <c r="V70" s="4"/>
    </row>
    <row r="71" spans="3:12">
      <c r="C71" s="474"/>
      <c r="D71" s="474"/>
      <c r="E71" s="474"/>
      <c r="F71" s="474"/>
      <c r="G71" s="474"/>
      <c r="H71" s="474"/>
      <c r="I71" s="474"/>
      <c r="J71" s="474"/>
      <c r="K71" s="474"/>
      <c r="L71" s="474"/>
    </row>
    <row r="72" spans="3:12">
      <c r="C72" s="474" t="s">
        <v>1342</v>
      </c>
      <c r="D72" s="474"/>
      <c r="E72" s="474"/>
      <c r="F72" s="474"/>
      <c r="G72" s="474"/>
      <c r="H72" s="474" t="s">
        <v>1343</v>
      </c>
      <c r="I72" s="474"/>
      <c r="J72" s="474"/>
      <c r="K72" s="474"/>
      <c r="L72" s="474"/>
    </row>
    <row r="73" spans="3:12">
      <c r="C73" s="474"/>
      <c r="D73" s="474"/>
      <c r="E73" s="474"/>
      <c r="F73" s="474"/>
      <c r="G73" s="474"/>
      <c r="H73" s="474"/>
      <c r="I73" s="474"/>
      <c r="J73" s="474"/>
      <c r="K73" s="474"/>
      <c r="L73" s="474"/>
    </row>
    <row r="74" spans="3:12">
      <c r="C74" s="474" t="s">
        <v>1344</v>
      </c>
      <c r="D74" s="474"/>
      <c r="E74" s="474"/>
      <c r="F74" s="474"/>
      <c r="G74" s="474"/>
      <c r="H74" s="474"/>
      <c r="I74" s="474"/>
      <c r="J74" s="474"/>
      <c r="K74" s="474"/>
      <c r="L74" s="474"/>
    </row>
    <row r="75" ht="15.75"/>
    <row r="76" ht="15.75" spans="7:15">
      <c r="G76" s="446" t="s">
        <v>1345</v>
      </c>
      <c r="H76" s="447"/>
      <c r="I76" s="447"/>
      <c r="J76" s="447"/>
      <c r="K76" s="447"/>
      <c r="L76" s="447"/>
      <c r="M76" s="447"/>
      <c r="N76" s="447"/>
      <c r="O76" s="448"/>
    </row>
    <row r="81" s="17" customFormat="1" ht="4.2" customHeight="1"/>
    <row r="83" spans="3:3">
      <c r="C83" t="s">
        <v>1346</v>
      </c>
    </row>
    <row r="84" ht="15.75"/>
    <row r="85" spans="4:7">
      <c r="D85" s="75" t="s">
        <v>1000</v>
      </c>
      <c r="E85" s="84"/>
      <c r="F85" t="s">
        <v>1347</v>
      </c>
      <c r="G85">
        <v>90</v>
      </c>
    </row>
    <row r="86" spans="4:7">
      <c r="D86" s="77" t="s">
        <v>1348</v>
      </c>
      <c r="E86" s="85"/>
      <c r="F86" s="492" t="s">
        <v>1349</v>
      </c>
      <c r="G86">
        <v>82</v>
      </c>
    </row>
    <row r="87" spans="4:5">
      <c r="D87" s="77" t="s">
        <v>1350</v>
      </c>
      <c r="E87" s="85" t="s">
        <v>1351</v>
      </c>
    </row>
    <row r="88" ht="15.75" spans="4:12">
      <c r="D88" s="77" t="s">
        <v>1352</v>
      </c>
      <c r="E88" s="85"/>
      <c r="L88" t="s">
        <v>1332</v>
      </c>
    </row>
    <row r="89" spans="4:16">
      <c r="D89" s="493" t="s">
        <v>1242</v>
      </c>
      <c r="E89" s="494"/>
      <c r="H89" t="s">
        <v>1353</v>
      </c>
      <c r="J89" t="s">
        <v>1354</v>
      </c>
      <c r="K89" t="s">
        <v>560</v>
      </c>
      <c r="L89" t="s">
        <v>1355</v>
      </c>
      <c r="N89" t="s">
        <v>1356</v>
      </c>
      <c r="O89" t="s">
        <v>1357</v>
      </c>
      <c r="P89" t="s">
        <v>1358</v>
      </c>
    </row>
    <row r="90" ht="15.75" spans="4:16">
      <c r="D90" s="495" t="s">
        <v>1239</v>
      </c>
      <c r="E90" s="496"/>
      <c r="K90">
        <v>1</v>
      </c>
      <c r="L90" t="s">
        <v>1359</v>
      </c>
      <c r="N90">
        <v>1</v>
      </c>
      <c r="O90">
        <v>56</v>
      </c>
      <c r="P90">
        <v>55</v>
      </c>
    </row>
    <row r="91" ht="15.75" spans="4:16">
      <c r="D91" s="497" t="s">
        <v>1360</v>
      </c>
      <c r="E91" s="498"/>
      <c r="K91">
        <v>2</v>
      </c>
      <c r="L91" t="s">
        <v>1361</v>
      </c>
      <c r="N91">
        <v>2</v>
      </c>
      <c r="O91">
        <v>58</v>
      </c>
      <c r="P91">
        <v>60</v>
      </c>
    </row>
    <row r="92" spans="14:16">
      <c r="N92">
        <v>3</v>
      </c>
      <c r="O92">
        <v>59</v>
      </c>
      <c r="P92">
        <v>60</v>
      </c>
    </row>
    <row r="93" spans="12:16">
      <c r="L93" t="s">
        <v>1333</v>
      </c>
      <c r="N93">
        <v>4</v>
      </c>
      <c r="O93">
        <v>61</v>
      </c>
      <c r="P93">
        <v>62</v>
      </c>
    </row>
    <row r="94" spans="4:16">
      <c r="D94" s="492" t="s">
        <v>1362</v>
      </c>
      <c r="L94" t="s">
        <v>1355</v>
      </c>
      <c r="N94">
        <v>5</v>
      </c>
      <c r="O94">
        <v>63</v>
      </c>
      <c r="P94">
        <v>64</v>
      </c>
    </row>
    <row r="95" ht="15.75" spans="4:16">
      <c r="D95" s="499" t="s">
        <v>1363</v>
      </c>
      <c r="H95" s="139" t="s">
        <v>1154</v>
      </c>
      <c r="L95" t="s">
        <v>1359</v>
      </c>
      <c r="N95">
        <v>6</v>
      </c>
      <c r="O95">
        <v>65</v>
      </c>
      <c r="P95">
        <v>66</v>
      </c>
    </row>
    <row r="96" spans="5:16">
      <c r="E96" s="500" t="s">
        <v>1364</v>
      </c>
      <c r="F96" s="501"/>
      <c r="H96" s="502" t="s">
        <v>1365</v>
      </c>
      <c r="L96" t="s">
        <v>1361</v>
      </c>
      <c r="N96">
        <v>7</v>
      </c>
      <c r="O96">
        <v>65</v>
      </c>
      <c r="P96">
        <v>68</v>
      </c>
    </row>
    <row r="97" spans="5:16">
      <c r="E97" s="503" t="s">
        <v>1366</v>
      </c>
      <c r="F97" s="504"/>
      <c r="H97" s="505" t="s">
        <v>1367</v>
      </c>
      <c r="N97">
        <v>8</v>
      </c>
      <c r="O97">
        <v>68</v>
      </c>
      <c r="P97">
        <v>69</v>
      </c>
    </row>
    <row r="98" ht="15.75" spans="5:16">
      <c r="E98" s="503" t="s">
        <v>1368</v>
      </c>
      <c r="F98" s="504"/>
      <c r="H98" s="506" t="s">
        <v>1369</v>
      </c>
      <c r="N98">
        <v>9</v>
      </c>
      <c r="O98">
        <v>70</v>
      </c>
      <c r="P98">
        <v>71</v>
      </c>
    </row>
    <row r="99" spans="5:16">
      <c r="E99" s="503" t="s">
        <v>1370</v>
      </c>
      <c r="F99" s="504"/>
      <c r="N99">
        <v>10</v>
      </c>
      <c r="O99">
        <v>74</v>
      </c>
      <c r="P99">
        <v>74</v>
      </c>
    </row>
    <row r="100" spans="5:6">
      <c r="E100" s="503"/>
      <c r="F100" s="504"/>
    </row>
    <row r="101" ht="15.75" spans="5:6">
      <c r="E101" s="507" t="s">
        <v>1371</v>
      </c>
      <c r="F101" s="508"/>
    </row>
    <row r="104" s="17" customFormat="1" ht="6.6" customHeight="1"/>
    <row r="106" spans="2:4">
      <c r="B106" s="139" t="s">
        <v>1372</v>
      </c>
      <c r="C106" s="139"/>
      <c r="D106" s="139"/>
    </row>
    <row r="108" spans="3:4">
      <c r="C108" s="474" t="s">
        <v>1373</v>
      </c>
      <c r="D108" s="474"/>
    </row>
  </sheetData>
  <mergeCells count="8">
    <mergeCell ref="B1:H1"/>
    <mergeCell ref="B3:H3"/>
    <mergeCell ref="C58:L58"/>
    <mergeCell ref="H60:L60"/>
    <mergeCell ref="G76:O76"/>
    <mergeCell ref="C27:C51"/>
    <mergeCell ref="S31:S37"/>
    <mergeCell ref="H39:I43"/>
  </mergeCells>
  <hyperlinks>
    <hyperlink ref="E39" r:id="rId2" display="lasso"/>
  </hyperlinks>
  <pageMargins left="0.7" right="0.7" top="0.75" bottom="0.75" header="0.3" footer="0.3"/>
  <pageSetup paperSize="1" orientation="portrait"/>
  <headerFooter/>
  <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2:I16"/>
  <sheetViews>
    <sheetView zoomScale="110" zoomScaleNormal="110" workbookViewId="0">
      <selection activeCell="I13" sqref="I13"/>
    </sheetView>
  </sheetViews>
  <sheetFormatPr defaultColWidth="9" defaultRowHeight="15"/>
  <cols>
    <col min="6" max="6" width="12.552380952381" customWidth="1"/>
  </cols>
  <sheetData>
    <row r="2" spans="3:3">
      <c r="C2" t="s">
        <v>1374</v>
      </c>
    </row>
    <row r="3" spans="3:3">
      <c r="C3" t="s">
        <v>1375</v>
      </c>
    </row>
    <row r="4" spans="3:3">
      <c r="C4" t="s">
        <v>1376</v>
      </c>
    </row>
    <row r="7" ht="15.75"/>
    <row r="8" ht="15.75" spans="3:9">
      <c r="C8" s="369" t="s">
        <v>491</v>
      </c>
      <c r="D8" t="s">
        <v>1377</v>
      </c>
      <c r="E8" t="s">
        <v>493</v>
      </c>
      <c r="F8" t="s">
        <v>494</v>
      </c>
      <c r="G8" t="s">
        <v>1378</v>
      </c>
      <c r="I8" t="s">
        <v>1379</v>
      </c>
    </row>
    <row r="9" spans="3:7">
      <c r="C9" t="s">
        <v>496</v>
      </c>
      <c r="D9">
        <v>1</v>
      </c>
      <c r="E9">
        <v>0</v>
      </c>
      <c r="F9">
        <v>0</v>
      </c>
      <c r="G9">
        <f>1-SUM(D9:F9)</f>
        <v>0</v>
      </c>
    </row>
    <row r="10" spans="3:7">
      <c r="C10" t="s">
        <v>497</v>
      </c>
      <c r="D10">
        <v>0</v>
      </c>
      <c r="E10">
        <v>1</v>
      </c>
      <c r="F10">
        <v>0</v>
      </c>
      <c r="G10">
        <f t="shared" ref="G10:G16" si="0">1-SUM(D10:F10)</f>
        <v>0</v>
      </c>
    </row>
    <row r="11" spans="3:7">
      <c r="C11" t="s">
        <v>498</v>
      </c>
      <c r="D11">
        <v>0</v>
      </c>
      <c r="E11">
        <v>0</v>
      </c>
      <c r="F11">
        <v>1</v>
      </c>
      <c r="G11">
        <f t="shared" si="0"/>
        <v>0</v>
      </c>
    </row>
    <row r="12" spans="3:7">
      <c r="C12" t="s">
        <v>499</v>
      </c>
      <c r="D12">
        <v>0</v>
      </c>
      <c r="E12">
        <v>0</v>
      </c>
      <c r="F12">
        <v>0</v>
      </c>
      <c r="G12">
        <f t="shared" si="0"/>
        <v>1</v>
      </c>
    </row>
    <row r="13" spans="3:7">
      <c r="C13" t="s">
        <v>496</v>
      </c>
      <c r="D13">
        <v>1</v>
      </c>
      <c r="E13">
        <v>0</v>
      </c>
      <c r="F13">
        <v>0</v>
      </c>
      <c r="G13">
        <f t="shared" si="0"/>
        <v>0</v>
      </c>
    </row>
    <row r="14" spans="3:7">
      <c r="C14" t="s">
        <v>496</v>
      </c>
      <c r="D14">
        <v>1</v>
      </c>
      <c r="E14">
        <v>0</v>
      </c>
      <c r="F14">
        <v>0</v>
      </c>
      <c r="G14">
        <f t="shared" si="0"/>
        <v>0</v>
      </c>
    </row>
    <row r="15" spans="3:7">
      <c r="C15" t="s">
        <v>497</v>
      </c>
      <c r="D15">
        <v>0</v>
      </c>
      <c r="E15">
        <v>1</v>
      </c>
      <c r="F15">
        <v>0</v>
      </c>
      <c r="G15">
        <f t="shared" si="0"/>
        <v>0</v>
      </c>
    </row>
    <row r="16" spans="3:7">
      <c r="C16" t="s">
        <v>499</v>
      </c>
      <c r="D16">
        <v>0</v>
      </c>
      <c r="E16">
        <v>0</v>
      </c>
      <c r="F16">
        <v>0</v>
      </c>
      <c r="G16">
        <f t="shared" si="0"/>
        <v>1</v>
      </c>
    </row>
  </sheetData>
  <pageMargins left="0.7" right="0.7" top="0.75" bottom="0.75" header="0.3" footer="0.3"/>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tint="0.399975585192419"/>
  </sheetPr>
  <dimension ref="A1:K29"/>
  <sheetViews>
    <sheetView zoomScale="120" zoomScaleNormal="120" workbookViewId="0">
      <selection activeCell="A9" sqref="A9"/>
    </sheetView>
  </sheetViews>
  <sheetFormatPr defaultColWidth="9" defaultRowHeight="15"/>
  <cols>
    <col min="1" max="1" width="24.8857142857143" customWidth="1"/>
    <col min="8" max="8" width="1.88571428571429" style="432" customWidth="1"/>
  </cols>
  <sheetData>
    <row r="1" spans="2:2">
      <c r="B1" t="s">
        <v>1380</v>
      </c>
    </row>
    <row r="4" ht="15.75"/>
    <row r="5" ht="17.25" spans="3:5">
      <c r="C5" s="433" t="s">
        <v>1381</v>
      </c>
      <c r="E5" s="209" t="s">
        <v>1382</v>
      </c>
    </row>
    <row r="6" ht="15.75" spans="1:1">
      <c r="A6" s="170" t="s">
        <v>1383</v>
      </c>
    </row>
    <row r="7" ht="15.75"/>
    <row r="8" ht="15.75" spans="3:5">
      <c r="C8" s="433" t="s">
        <v>1154</v>
      </c>
      <c r="E8" t="s">
        <v>1384</v>
      </c>
    </row>
    <row r="12" s="17" customFormat="1" ht="4.5" customHeight="1" spans="8:8">
      <c r="H12" s="432"/>
    </row>
    <row r="14" ht="15.75" spans="7:7">
      <c r="G14" t="s">
        <v>1201</v>
      </c>
    </row>
    <row r="15" spans="3:9">
      <c r="C15" s="434"/>
      <c r="D15" s="192"/>
      <c r="G15" s="435"/>
      <c r="I15" s="192"/>
    </row>
    <row r="16" spans="3:9">
      <c r="C16" s="436"/>
      <c r="D16" s="195"/>
      <c r="G16" s="437"/>
      <c r="I16" s="195"/>
    </row>
    <row r="17" spans="3:9">
      <c r="C17" s="436"/>
      <c r="D17" s="195"/>
      <c r="G17" s="437"/>
      <c r="I17" s="195"/>
    </row>
    <row r="18" spans="3:9">
      <c r="C18" s="436"/>
      <c r="D18" s="195"/>
      <c r="G18" s="437"/>
      <c r="I18" s="195"/>
    </row>
    <row r="19" spans="3:9">
      <c r="C19" s="436"/>
      <c r="D19" s="195"/>
      <c r="G19" s="437"/>
      <c r="I19" s="195"/>
    </row>
    <row r="20" spans="3:9">
      <c r="C20" s="436"/>
      <c r="D20" s="195"/>
      <c r="G20" s="437"/>
      <c r="I20" s="195"/>
    </row>
    <row r="21" spans="3:9">
      <c r="C21" s="436"/>
      <c r="D21" s="195"/>
      <c r="G21" s="437"/>
      <c r="I21" s="195"/>
    </row>
    <row r="22" spans="3:9">
      <c r="C22" s="436"/>
      <c r="D22" s="195"/>
      <c r="G22" s="437"/>
      <c r="I22" s="195"/>
    </row>
    <row r="23" spans="3:9">
      <c r="C23" s="436"/>
      <c r="D23" s="195"/>
      <c r="G23" s="437"/>
      <c r="I23" s="195"/>
    </row>
    <row r="24" ht="15.75" spans="3:9">
      <c r="C24" s="436"/>
      <c r="D24" s="195"/>
      <c r="G24" s="438"/>
      <c r="I24" s="198"/>
    </row>
    <row r="25" spans="3:4">
      <c r="C25" s="436"/>
      <c r="D25" s="195"/>
    </row>
    <row r="26" ht="15.75" spans="3:11">
      <c r="C26" s="436"/>
      <c r="D26" s="195"/>
      <c r="I26" t="s">
        <v>1385</v>
      </c>
      <c r="J26" t="s">
        <v>1386</v>
      </c>
      <c r="K26" s="412" t="s">
        <v>1242</v>
      </c>
    </row>
    <row r="27" ht="15.75" spans="3:11">
      <c r="C27" s="439"/>
      <c r="D27" s="198"/>
      <c r="G27" s="435"/>
      <c r="I27" s="192"/>
      <c r="J27" s="440"/>
      <c r="K27" s="412" t="s">
        <v>1387</v>
      </c>
    </row>
    <row r="28" spans="7:11">
      <c r="G28" s="437"/>
      <c r="I28" s="195"/>
      <c r="J28" s="441"/>
      <c r="K28" s="412" t="s">
        <v>1387</v>
      </c>
    </row>
    <row r="29" ht="15.75" spans="7:11">
      <c r="G29" s="438"/>
      <c r="I29" s="198"/>
      <c r="J29" s="442"/>
      <c r="K29" s="412" t="s">
        <v>1387</v>
      </c>
    </row>
  </sheetData>
  <pageMargins left="0.7" right="0.7" top="0.75" bottom="0.75" header="0.3" footer="0.3"/>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K44"/>
  <sheetViews>
    <sheetView topLeftCell="A24" workbookViewId="0">
      <selection activeCell="N44" sqref="N44"/>
    </sheetView>
  </sheetViews>
  <sheetFormatPr defaultColWidth="9" defaultRowHeight="15"/>
  <sheetData>
    <row r="1" ht="15.75" spans="3:6">
      <c r="C1" s="413" t="s">
        <v>154</v>
      </c>
      <c r="D1" s="414"/>
      <c r="E1" s="414"/>
      <c r="F1" s="415"/>
    </row>
    <row r="3" spans="3:4">
      <c r="C3" t="s">
        <v>409</v>
      </c>
      <c r="D3" t="s">
        <v>1388</v>
      </c>
    </row>
    <row r="4" ht="15.75"/>
    <row r="5" ht="16.5" spans="4:11">
      <c r="D5" s="428" t="s">
        <v>1389</v>
      </c>
      <c r="E5" s="338"/>
      <c r="F5" s="338"/>
      <c r="G5" s="338"/>
      <c r="H5" s="338"/>
      <c r="I5" s="338"/>
      <c r="J5" s="338"/>
      <c r="K5" s="339"/>
    </row>
    <row r="6" spans="4:11">
      <c r="D6" s="340"/>
      <c r="E6" s="341"/>
      <c r="F6" s="341"/>
      <c r="G6" s="341"/>
      <c r="H6" s="341"/>
      <c r="I6" s="341"/>
      <c r="J6" s="341"/>
      <c r="K6" s="342"/>
    </row>
    <row r="7" ht="16.5" spans="4:11">
      <c r="D7" s="429" t="s">
        <v>1390</v>
      </c>
      <c r="E7" s="341"/>
      <c r="F7" s="341"/>
      <c r="G7" s="341"/>
      <c r="H7" s="341"/>
      <c r="I7" s="341"/>
      <c r="J7" s="341"/>
      <c r="K7" s="342"/>
    </row>
    <row r="8" spans="4:11">
      <c r="D8" s="340"/>
      <c r="E8" s="341"/>
      <c r="F8" s="341"/>
      <c r="G8" s="341"/>
      <c r="H8" s="341"/>
      <c r="I8" s="341"/>
      <c r="J8" s="341"/>
      <c r="K8" s="342"/>
    </row>
    <row r="9" ht="16.5" spans="4:11">
      <c r="D9" s="429" t="s">
        <v>1391</v>
      </c>
      <c r="E9" s="341"/>
      <c r="F9" s="341"/>
      <c r="G9" s="341"/>
      <c r="H9" s="341"/>
      <c r="I9" s="341"/>
      <c r="J9" s="341"/>
      <c r="K9" s="342"/>
    </row>
    <row r="10" spans="4:11">
      <c r="D10" s="340"/>
      <c r="E10" s="341"/>
      <c r="F10" s="341"/>
      <c r="G10" s="341"/>
      <c r="H10" s="341"/>
      <c r="I10" s="341"/>
      <c r="J10" s="341"/>
      <c r="K10" s="342"/>
    </row>
    <row r="11" ht="16.5" spans="4:11">
      <c r="D11" s="429" t="s">
        <v>1392</v>
      </c>
      <c r="E11" s="341"/>
      <c r="F11" s="341"/>
      <c r="G11" s="341"/>
      <c r="H11" s="341"/>
      <c r="I11" s="341"/>
      <c r="J11" s="341"/>
      <c r="K11" s="342"/>
    </row>
    <row r="12" spans="4:11">
      <c r="D12" s="340"/>
      <c r="E12" s="341"/>
      <c r="F12" s="341"/>
      <c r="G12" s="341"/>
      <c r="H12" s="341"/>
      <c r="I12" s="341"/>
      <c r="J12" s="341"/>
      <c r="K12" s="342"/>
    </row>
    <row r="13" ht="16.5" spans="4:11">
      <c r="D13" s="429" t="s">
        <v>1393</v>
      </c>
      <c r="E13" s="341"/>
      <c r="F13" s="341"/>
      <c r="G13" s="341"/>
      <c r="H13" s="341"/>
      <c r="I13" s="341"/>
      <c r="J13" s="341"/>
      <c r="K13" s="342"/>
    </row>
    <row r="14" spans="4:11">
      <c r="D14" s="340"/>
      <c r="E14" s="341"/>
      <c r="F14" s="341"/>
      <c r="G14" s="341"/>
      <c r="H14" s="341"/>
      <c r="I14" s="341"/>
      <c r="J14" s="341"/>
      <c r="K14" s="342"/>
    </row>
    <row r="15" ht="16.5" spans="4:11">
      <c r="D15" s="429" t="s">
        <v>1394</v>
      </c>
      <c r="E15" s="341"/>
      <c r="F15" s="341"/>
      <c r="G15" s="341"/>
      <c r="H15" s="341"/>
      <c r="I15" s="341"/>
      <c r="J15" s="341"/>
      <c r="K15" s="342"/>
    </row>
    <row r="16" spans="4:11">
      <c r="D16" s="340"/>
      <c r="E16" s="341"/>
      <c r="F16" s="341"/>
      <c r="G16" s="341"/>
      <c r="H16" s="341"/>
      <c r="I16" s="341"/>
      <c r="J16" s="341"/>
      <c r="K16" s="342"/>
    </row>
    <row r="17" ht="17.25" spans="4:11">
      <c r="D17" s="430" t="s">
        <v>1395</v>
      </c>
      <c r="E17" s="344"/>
      <c r="F17" s="344"/>
      <c r="G17" s="344"/>
      <c r="H17" s="344"/>
      <c r="I17" s="344"/>
      <c r="J17" s="344"/>
      <c r="K17" s="345"/>
    </row>
    <row r="18" ht="16.5" spans="4:4">
      <c r="D18" s="209" t="s">
        <v>1396</v>
      </c>
    </row>
    <row r="22" ht="15.75"/>
    <row r="23" ht="15.75" spans="3:7">
      <c r="C23" s="18" t="s">
        <v>1397</v>
      </c>
      <c r="D23" s="19"/>
      <c r="E23" s="19"/>
      <c r="F23" s="19"/>
      <c r="G23" s="7"/>
    </row>
    <row r="24" ht="15.75"/>
    <row r="25" ht="15.75" spans="3:7">
      <c r="C25" s="5" t="s">
        <v>1398</v>
      </c>
      <c r="D25" s="6"/>
      <c r="E25" s="6"/>
      <c r="F25" s="6"/>
      <c r="G25" s="7"/>
    </row>
    <row r="28" ht="15.75"/>
    <row r="29" ht="15.75" spans="2:8">
      <c r="B29" s="5" t="s">
        <v>1399</v>
      </c>
      <c r="C29" s="6"/>
      <c r="D29" s="6"/>
      <c r="E29" s="6"/>
      <c r="F29" s="6"/>
      <c r="G29" s="6"/>
      <c r="H29" s="7"/>
    </row>
    <row r="31" ht="15.75"/>
    <row r="32" ht="15.75" spans="3:5">
      <c r="C32" s="416" t="s">
        <v>1383</v>
      </c>
      <c r="D32" s="431"/>
      <c r="E32" s="417"/>
    </row>
    <row r="36" s="17" customFormat="1"/>
    <row r="38" spans="2:2">
      <c r="B38" t="s">
        <v>1400</v>
      </c>
    </row>
    <row r="40" spans="2:9">
      <c r="B40" t="s">
        <v>1401</v>
      </c>
      <c r="H40" t="s">
        <v>1402</v>
      </c>
      <c r="I40" t="s">
        <v>1000</v>
      </c>
    </row>
    <row r="41" spans="8:8">
      <c r="H41" t="s">
        <v>1403</v>
      </c>
    </row>
    <row r="43" spans="8:10">
      <c r="H43" t="s">
        <v>1154</v>
      </c>
      <c r="J43" t="s">
        <v>1401</v>
      </c>
    </row>
    <row r="44" spans="10:10">
      <c r="J44" t="s">
        <v>1363</v>
      </c>
    </row>
  </sheetData>
  <pageMargins left="0.7" right="0.7" top="0.75" bottom="0.75" header="0.3" footer="0.3"/>
  <pageSetup paperSize="1" orientation="portrait"/>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73"/>
  <sheetViews>
    <sheetView zoomScale="140" zoomScaleNormal="140" topLeftCell="B33" workbookViewId="0">
      <selection activeCell="H49" sqref="H49"/>
    </sheetView>
  </sheetViews>
  <sheetFormatPr defaultColWidth="9" defaultRowHeight="15"/>
  <cols>
    <col min="1" max="1" width="11.4380952380952" customWidth="1"/>
    <col min="2" max="2" width="19.8857142857143" customWidth="1"/>
    <col min="3" max="3" width="17.1047619047619" customWidth="1"/>
    <col min="4" max="4" width="18.552380952381" customWidth="1"/>
    <col min="5" max="5" width="21.552380952381" customWidth="1"/>
    <col min="6" max="6" width="21.8857142857143" customWidth="1"/>
    <col min="7" max="7" width="21" customWidth="1"/>
    <col min="8" max="8" width="15.552380952381" customWidth="1"/>
    <col min="9" max="9" width="15.3333333333333" customWidth="1"/>
  </cols>
  <sheetData>
    <row r="1" ht="19.5" customHeight="1" spans="1:8">
      <c r="A1" s="140">
        <v>43589</v>
      </c>
      <c r="C1" s="411" t="s">
        <v>1404</v>
      </c>
      <c r="D1" s="411"/>
      <c r="E1" s="411"/>
      <c r="F1" s="411"/>
      <c r="G1" s="411"/>
      <c r="H1" s="411"/>
    </row>
    <row r="2" ht="15.75"/>
    <row r="3" ht="15.75" spans="3:8">
      <c r="C3" s="5" t="s">
        <v>1405</v>
      </c>
      <c r="D3" s="6"/>
      <c r="E3" s="6"/>
      <c r="F3" s="6"/>
      <c r="G3" s="6"/>
      <c r="H3" s="7"/>
    </row>
    <row r="4" ht="15.75"/>
    <row r="5" ht="15.75" spans="3:12">
      <c r="C5" t="s">
        <v>1406</v>
      </c>
      <c r="D5" s="18" t="s">
        <v>1407</v>
      </c>
      <c r="E5" s="19"/>
      <c r="F5" s="19"/>
      <c r="G5" s="19"/>
      <c r="H5" s="19"/>
      <c r="I5" s="19"/>
      <c r="J5" s="19"/>
      <c r="K5" s="19"/>
      <c r="L5" s="20"/>
    </row>
    <row r="9" spans="4:4">
      <c r="D9" t="s">
        <v>1408</v>
      </c>
    </row>
    <row r="10" spans="4:4">
      <c r="D10" t="s">
        <v>1171</v>
      </c>
    </row>
    <row r="11" ht="15.75"/>
    <row r="12" ht="15.75" spans="3:7">
      <c r="C12" s="18" t="s">
        <v>1409</v>
      </c>
      <c r="D12" s="19"/>
      <c r="E12" s="20"/>
      <c r="G12" t="s">
        <v>1410</v>
      </c>
    </row>
    <row r="15" spans="3:3">
      <c r="C15" t="s">
        <v>1411</v>
      </c>
    </row>
    <row r="16" spans="3:5">
      <c r="C16" t="s">
        <v>1412</v>
      </c>
      <c r="E16" t="s">
        <v>1413</v>
      </c>
    </row>
    <row r="18" spans="3:3">
      <c r="C18" t="s">
        <v>1414</v>
      </c>
    </row>
    <row r="19" spans="5:14">
      <c r="E19" s="4" t="s">
        <v>1415</v>
      </c>
      <c r="F19" s="4"/>
      <c r="G19" s="4"/>
      <c r="H19" s="4"/>
      <c r="I19" s="4"/>
      <c r="J19" s="4"/>
      <c r="K19" s="4"/>
      <c r="L19" s="4"/>
      <c r="M19" s="4"/>
      <c r="N19" s="4"/>
    </row>
    <row r="21" spans="5:5">
      <c r="E21" t="s">
        <v>1416</v>
      </c>
    </row>
    <row r="23" spans="3:3">
      <c r="C23" t="s">
        <v>1417</v>
      </c>
    </row>
    <row r="24" spans="4:4">
      <c r="D24" t="s">
        <v>1418</v>
      </c>
    </row>
    <row r="26" spans="4:4">
      <c r="D26" t="s">
        <v>1419</v>
      </c>
    </row>
    <row r="27" spans="4:4">
      <c r="D27" t="s">
        <v>1420</v>
      </c>
    </row>
    <row r="28" spans="4:4">
      <c r="D28" t="s">
        <v>1421</v>
      </c>
    </row>
    <row r="29" spans="4:4">
      <c r="D29" t="s">
        <v>1422</v>
      </c>
    </row>
    <row r="30" ht="15.75" spans="9:9">
      <c r="I30" t="s">
        <v>1423</v>
      </c>
    </row>
    <row r="31" ht="15.75" spans="2:9">
      <c r="B31" s="412" t="s">
        <v>1282</v>
      </c>
      <c r="D31" s="413" t="s">
        <v>1424</v>
      </c>
      <c r="E31" s="414" t="s">
        <v>1367</v>
      </c>
      <c r="F31" s="414"/>
      <c r="G31" s="415" t="s">
        <v>1425</v>
      </c>
      <c r="I31" s="419" t="s">
        <v>1426</v>
      </c>
    </row>
    <row r="32" ht="15.75"/>
    <row r="33" ht="15.75" spans="4:5">
      <c r="D33" s="416" t="s">
        <v>1363</v>
      </c>
      <c r="E33" s="417"/>
    </row>
    <row r="35" ht="15.75"/>
    <row r="36" ht="15.75" spans="4:9">
      <c r="D36" s="418" t="s">
        <v>1427</v>
      </c>
      <c r="E36" s="419" t="s">
        <v>1428</v>
      </c>
      <c r="G36" s="4" t="s">
        <v>1365</v>
      </c>
      <c r="H36" s="4" t="s">
        <v>1367</v>
      </c>
      <c r="I36" s="4" t="s">
        <v>1369</v>
      </c>
    </row>
    <row r="37" spans="4:8">
      <c r="D37" s="420">
        <v>1</v>
      </c>
      <c r="E37" s="421">
        <v>0.657</v>
      </c>
      <c r="G37">
        <v>1</v>
      </c>
      <c r="H37">
        <v>1</v>
      </c>
    </row>
    <row r="38" spans="4:7">
      <c r="D38" s="420">
        <v>1</v>
      </c>
      <c r="E38" s="421">
        <v>0.845</v>
      </c>
      <c r="G38">
        <v>1</v>
      </c>
    </row>
    <row r="39" spans="4:7">
      <c r="D39" s="420">
        <v>1</v>
      </c>
      <c r="E39" s="421">
        <v>0.45</v>
      </c>
      <c r="G39">
        <v>1</v>
      </c>
    </row>
    <row r="40" spans="4:5">
      <c r="D40" s="420"/>
      <c r="E40" s="421"/>
    </row>
    <row r="41" spans="4:5">
      <c r="D41" s="420">
        <v>0</v>
      </c>
      <c r="E41" s="421">
        <v>0.223</v>
      </c>
    </row>
    <row r="42" spans="4:7">
      <c r="D42" s="420">
        <v>0</v>
      </c>
      <c r="E42" s="422">
        <v>0.567</v>
      </c>
      <c r="G42">
        <v>1</v>
      </c>
    </row>
    <row r="43" spans="4:7">
      <c r="D43" s="420">
        <v>0</v>
      </c>
      <c r="E43" s="421">
        <v>0.345</v>
      </c>
      <c r="G43">
        <v>1</v>
      </c>
    </row>
    <row r="44" spans="7:7">
      <c r="G44">
        <v>1</v>
      </c>
    </row>
    <row r="46" spans="7:7">
      <c r="G46">
        <v>1</v>
      </c>
    </row>
    <row r="47" spans="7:7">
      <c r="G47">
        <v>1</v>
      </c>
    </row>
    <row r="49" spans="7:8">
      <c r="G49">
        <f>SUM(G37:G47)</f>
        <v>8</v>
      </c>
      <c r="H49" s="423">
        <f>G49/G50</f>
        <v>0.888888888888889</v>
      </c>
    </row>
    <row r="50" spans="7:7">
      <c r="G50">
        <f>SUM(G37:I47)</f>
        <v>9</v>
      </c>
    </row>
    <row r="52" ht="15.75"/>
    <row r="53" ht="15.75" spans="3:11">
      <c r="C53" t="s">
        <v>1429</v>
      </c>
      <c r="E53" s="5" t="s">
        <v>1365</v>
      </c>
      <c r="F53" s="6" t="s">
        <v>1430</v>
      </c>
      <c r="G53" s="7"/>
      <c r="J53" t="s">
        <v>1431</v>
      </c>
      <c r="K53" t="s">
        <v>1432</v>
      </c>
    </row>
    <row r="54" ht="15.75" spans="9:13">
      <c r="I54" t="s">
        <v>1433</v>
      </c>
      <c r="J54" s="139">
        <v>20</v>
      </c>
      <c r="K54" s="287">
        <v>10</v>
      </c>
      <c r="M54">
        <f>(J54+K55)/SUM(K54,J54,J55,K55)</f>
        <v>0.737704918032787</v>
      </c>
    </row>
    <row r="55" spans="5:11">
      <c r="E55" s="346" t="s">
        <v>1363</v>
      </c>
      <c r="F55" s="424" t="s">
        <v>1366</v>
      </c>
      <c r="I55" t="s">
        <v>1434</v>
      </c>
      <c r="J55" s="287">
        <v>6</v>
      </c>
      <c r="K55" s="139">
        <v>25</v>
      </c>
    </row>
    <row r="56" spans="5:6">
      <c r="E56" s="425" t="s">
        <v>1435</v>
      </c>
      <c r="F56" s="426" t="s">
        <v>1368</v>
      </c>
    </row>
    <row r="57" spans="5:6">
      <c r="E57" s="425" t="s">
        <v>1436</v>
      </c>
      <c r="F57" s="426" t="s">
        <v>1370</v>
      </c>
    </row>
    <row r="58" spans="5:11">
      <c r="E58" s="425" t="s">
        <v>1437</v>
      </c>
      <c r="F58" s="426" t="s">
        <v>1438</v>
      </c>
      <c r="J58" s="139" t="s">
        <v>1439</v>
      </c>
      <c r="K58" s="287" t="s">
        <v>1440</v>
      </c>
    </row>
    <row r="59" ht="15.75" spans="5:11">
      <c r="E59" s="349" t="s">
        <v>1441</v>
      </c>
      <c r="F59" s="427" t="s">
        <v>1442</v>
      </c>
      <c r="J59" s="287" t="s">
        <v>1443</v>
      </c>
      <c r="K59" s="139" t="s">
        <v>1444</v>
      </c>
    </row>
    <row r="60" ht="15.75"/>
    <row r="61" ht="15.75" spans="10:14">
      <c r="J61" s="172" t="s">
        <v>1445</v>
      </c>
      <c r="K61" s="286"/>
      <c r="L61" s="286"/>
      <c r="M61" s="286"/>
      <c r="N61" s="173"/>
    </row>
    <row r="62" spans="9:10">
      <c r="I62" t="s">
        <v>1366</v>
      </c>
      <c r="J62" t="s">
        <v>1446</v>
      </c>
    </row>
    <row r="63" spans="9:10">
      <c r="I63" t="s">
        <v>1368</v>
      </c>
      <c r="J63" t="s">
        <v>1447</v>
      </c>
    </row>
    <row r="64" spans="9:9">
      <c r="I64" t="s">
        <v>1370</v>
      </c>
    </row>
    <row r="66" spans="9:9">
      <c r="I66" t="s">
        <v>1438</v>
      </c>
    </row>
    <row r="67" spans="9:9">
      <c r="I67" t="s">
        <v>1442</v>
      </c>
    </row>
    <row r="71" spans="3:3">
      <c r="C71" t="s">
        <v>1448</v>
      </c>
    </row>
    <row r="72" spans="4:4">
      <c r="D72" t="s">
        <v>1449</v>
      </c>
    </row>
    <row r="73" spans="4:4">
      <c r="D73" t="s">
        <v>1450</v>
      </c>
    </row>
  </sheetData>
  <pageMargins left="0.7" right="0.7" top="0.75" bottom="0.75" header="0.3" footer="0.3"/>
  <pageSetup paperSize="1" orientation="portrait"/>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T91"/>
  <sheetViews>
    <sheetView zoomScale="150" zoomScaleNormal="150" topLeftCell="A42" workbookViewId="0">
      <selection activeCell="A42" sqref="A42"/>
    </sheetView>
  </sheetViews>
  <sheetFormatPr defaultColWidth="9" defaultRowHeight="15"/>
  <cols>
    <col min="3" max="3" width="12.1047619047619" customWidth="1"/>
  </cols>
  <sheetData>
    <row r="1" spans="2:2">
      <c r="B1" t="s">
        <v>1451</v>
      </c>
    </row>
    <row r="3" spans="2:9">
      <c r="B3" t="s">
        <v>1144</v>
      </c>
      <c r="I3" t="s">
        <v>1452</v>
      </c>
    </row>
    <row r="5" spans="2:9">
      <c r="B5" t="s">
        <v>1453</v>
      </c>
      <c r="I5" t="s">
        <v>1454</v>
      </c>
    </row>
    <row r="6" ht="15.75" spans="2:12">
      <c r="B6" t="s">
        <v>1455</v>
      </c>
      <c r="L6" t="s">
        <v>1456</v>
      </c>
    </row>
    <row r="7" ht="15.75" spans="10:10">
      <c r="J7" s="42" t="s">
        <v>283</v>
      </c>
    </row>
    <row r="8" ht="15.75" spans="2:10">
      <c r="B8" t="s">
        <v>1457</v>
      </c>
      <c r="C8" s="5" t="s">
        <v>1458</v>
      </c>
      <c r="D8" s="6"/>
      <c r="E8" s="7"/>
      <c r="J8" s="43" t="s">
        <v>1459</v>
      </c>
    </row>
    <row r="9" ht="15.75" spans="3:10">
      <c r="C9" s="5" t="s">
        <v>1460</v>
      </c>
      <c r="D9" s="6"/>
      <c r="E9" s="7"/>
      <c r="J9" s="43" t="s">
        <v>1461</v>
      </c>
    </row>
    <row r="10" ht="15.75" spans="3:10">
      <c r="C10" s="5" t="s">
        <v>1462</v>
      </c>
      <c r="D10" s="6"/>
      <c r="E10" s="7"/>
      <c r="J10" s="43" t="s">
        <v>18</v>
      </c>
    </row>
    <row r="11" spans="10:10">
      <c r="J11" s="43" t="s">
        <v>16</v>
      </c>
    </row>
    <row r="12" spans="10:10">
      <c r="J12" s="43" t="s">
        <v>10</v>
      </c>
    </row>
    <row r="13" spans="10:10">
      <c r="J13" s="43" t="s">
        <v>83</v>
      </c>
    </row>
    <row r="14" ht="15.75" spans="10:10">
      <c r="J14" s="44" t="s">
        <v>199</v>
      </c>
    </row>
    <row r="16" spans="2:5">
      <c r="B16" s="4" t="s">
        <v>1463</v>
      </c>
      <c r="C16" s="4"/>
      <c r="D16" s="4"/>
      <c r="E16" s="4"/>
    </row>
    <row r="17" spans="3:3">
      <c r="C17" t="s">
        <v>1464</v>
      </c>
    </row>
    <row r="20" spans="2:2">
      <c r="B20" t="s">
        <v>1465</v>
      </c>
    </row>
    <row r="21" ht="15.75" spans="2:2">
      <c r="B21" t="s">
        <v>1466</v>
      </c>
    </row>
    <row r="22" ht="15.75" spans="4:6">
      <c r="D22" s="215" t="s">
        <v>1467</v>
      </c>
      <c r="E22" s="216"/>
      <c r="F22" s="217"/>
    </row>
    <row r="24" spans="2:2">
      <c r="B24" t="s">
        <v>1468</v>
      </c>
    </row>
    <row r="27" spans="2:2">
      <c r="B27" t="s">
        <v>1469</v>
      </c>
    </row>
    <row r="28" spans="4:8">
      <c r="D28" s="294" t="s">
        <v>713</v>
      </c>
      <c r="E28" s="294" t="s">
        <v>711</v>
      </c>
      <c r="F28" s="294" t="s">
        <v>702</v>
      </c>
      <c r="G28" s="294" t="s">
        <v>696</v>
      </c>
      <c r="H28" s="100"/>
    </row>
    <row r="34" spans="2:2">
      <c r="B34" t="s">
        <v>1470</v>
      </c>
    </row>
    <row r="35" spans="4:8">
      <c r="D35" s="294" t="s">
        <v>713</v>
      </c>
      <c r="E35" s="294" t="s">
        <v>711</v>
      </c>
      <c r="F35" s="294" t="s">
        <v>702</v>
      </c>
      <c r="G35" s="294" t="s">
        <v>696</v>
      </c>
      <c r="H35" s="100"/>
    </row>
    <row r="39" s="17" customFormat="1" ht="3.75" customHeight="1"/>
    <row r="41" spans="2:2">
      <c r="B41" t="s">
        <v>1471</v>
      </c>
    </row>
    <row r="42" spans="3:12">
      <c r="C42" t="s">
        <v>1472</v>
      </c>
      <c r="L42" t="s">
        <v>1473</v>
      </c>
    </row>
    <row r="43" spans="3:20">
      <c r="C43" t="s">
        <v>1474</v>
      </c>
      <c r="O43" t="s">
        <v>1475</v>
      </c>
      <c r="T43" t="s">
        <v>1476</v>
      </c>
    </row>
    <row r="44" spans="3:3">
      <c r="C44" t="s">
        <v>1477</v>
      </c>
    </row>
    <row r="46" spans="3:3">
      <c r="C46" t="s">
        <v>1478</v>
      </c>
    </row>
    <row r="47" spans="3:3">
      <c r="C47" t="s">
        <v>1479</v>
      </c>
    </row>
    <row r="49" ht="15.75" spans="3:12">
      <c r="C49" t="s">
        <v>1480</v>
      </c>
      <c r="E49" t="s">
        <v>1481</v>
      </c>
      <c r="I49" s="399" t="s">
        <v>1482</v>
      </c>
      <c r="J49" s="399"/>
      <c r="K49" s="399"/>
      <c r="L49" s="399"/>
    </row>
    <row r="50" ht="15.75" spans="9:12">
      <c r="I50" s="38">
        <v>0</v>
      </c>
      <c r="J50" s="38"/>
      <c r="K50" s="38">
        <v>1</v>
      </c>
      <c r="L50" s="38"/>
    </row>
    <row r="51" spans="3:12">
      <c r="C51" t="b">
        <v>1</v>
      </c>
      <c r="E51" t="b">
        <v>1</v>
      </c>
      <c r="G51" s="242" t="s">
        <v>1385</v>
      </c>
      <c r="H51" s="398">
        <v>0</v>
      </c>
      <c r="I51" s="400" t="s">
        <v>1483</v>
      </c>
      <c r="J51" s="401"/>
      <c r="K51" s="402" t="s">
        <v>1484</v>
      </c>
      <c r="L51" s="403"/>
    </row>
    <row r="52" ht="15.75" spans="3:12">
      <c r="C52" t="b">
        <v>0</v>
      </c>
      <c r="E52" t="b">
        <v>0</v>
      </c>
      <c r="G52" s="242"/>
      <c r="H52" s="398"/>
      <c r="I52" s="404"/>
      <c r="J52" s="405"/>
      <c r="K52" s="406"/>
      <c r="L52" s="407"/>
    </row>
    <row r="53" spans="3:12">
      <c r="C53" t="b">
        <v>1</v>
      </c>
      <c r="E53" t="b">
        <v>0</v>
      </c>
      <c r="G53" s="242"/>
      <c r="H53" s="398">
        <v>1</v>
      </c>
      <c r="I53" s="402" t="s">
        <v>1485</v>
      </c>
      <c r="J53" s="403"/>
      <c r="K53" s="400" t="s">
        <v>1486</v>
      </c>
      <c r="L53" s="401"/>
    </row>
    <row r="54" ht="15.75" spans="3:12">
      <c r="C54" t="b">
        <v>0</v>
      </c>
      <c r="E54" t="b">
        <v>0</v>
      </c>
      <c r="G54" s="242"/>
      <c r="H54" s="398"/>
      <c r="I54" s="406"/>
      <c r="J54" s="407"/>
      <c r="K54" s="404"/>
      <c r="L54" s="405"/>
    </row>
    <row r="55" spans="3:5">
      <c r="C55" t="b">
        <v>1</v>
      </c>
      <c r="E55" t="b">
        <v>1</v>
      </c>
    </row>
    <row r="56" spans="3:5">
      <c r="C56" t="b">
        <v>0</v>
      </c>
      <c r="E56" t="b">
        <v>1</v>
      </c>
    </row>
    <row r="57" spans="7:9">
      <c r="G57" t="s">
        <v>1487</v>
      </c>
      <c r="I57" t="s">
        <v>1488</v>
      </c>
    </row>
    <row r="58" spans="9:9">
      <c r="I58" s="169" t="s">
        <v>1489</v>
      </c>
    </row>
    <row r="60" ht="15.75"/>
    <row r="61" ht="15.75" spans="7:17">
      <c r="G61" s="5" t="s">
        <v>1490</v>
      </c>
      <c r="H61" s="6"/>
      <c r="I61" s="6"/>
      <c r="J61" s="6"/>
      <c r="K61" s="6"/>
      <c r="L61" s="6"/>
      <c r="M61" s="6"/>
      <c r="N61" s="6"/>
      <c r="O61" s="6"/>
      <c r="P61" s="6"/>
      <c r="Q61" s="7"/>
    </row>
    <row r="62" ht="15.75"/>
    <row r="63" spans="8:8">
      <c r="H63" s="42" t="s">
        <v>1366</v>
      </c>
    </row>
    <row r="64" spans="8:8">
      <c r="H64" s="43" t="s">
        <v>1491</v>
      </c>
    </row>
    <row r="65" ht="15.75" spans="8:8">
      <c r="H65" s="44" t="s">
        <v>1370</v>
      </c>
    </row>
    <row r="66" ht="15.75"/>
    <row r="67" spans="8:8">
      <c r="H67" s="408" t="s">
        <v>1492</v>
      </c>
    </row>
    <row r="68" spans="8:8">
      <c r="H68" s="409" t="s">
        <v>1493</v>
      </c>
    </row>
    <row r="69" ht="15.75" spans="8:8">
      <c r="H69" s="410" t="s">
        <v>1494</v>
      </c>
    </row>
    <row r="74" spans="3:3">
      <c r="C74" t="s">
        <v>1495</v>
      </c>
    </row>
    <row r="75" ht="15.75"/>
    <row r="76" spans="3:7">
      <c r="C76" s="190" t="s">
        <v>1496</v>
      </c>
      <c r="D76" s="191"/>
      <c r="E76" s="191"/>
      <c r="F76" s="191"/>
      <c r="G76" s="192"/>
    </row>
    <row r="77" spans="3:7">
      <c r="C77" s="193" t="s">
        <v>1497</v>
      </c>
      <c r="D77" s="194"/>
      <c r="E77" s="194"/>
      <c r="F77" s="194"/>
      <c r="G77" s="195"/>
    </row>
    <row r="78" spans="3:7">
      <c r="C78" s="193" t="s">
        <v>1498</v>
      </c>
      <c r="D78" s="194"/>
      <c r="E78" s="194"/>
      <c r="F78" s="194"/>
      <c r="G78" s="195"/>
    </row>
    <row r="79" spans="3:7">
      <c r="C79" s="193" t="s">
        <v>1499</v>
      </c>
      <c r="D79" s="194"/>
      <c r="E79" s="194"/>
      <c r="F79" s="194"/>
      <c r="G79" s="195"/>
    </row>
    <row r="80" spans="3:7">
      <c r="C80" s="193" t="s">
        <v>1500</v>
      </c>
      <c r="D80" s="194"/>
      <c r="E80" s="194"/>
      <c r="F80" s="194"/>
      <c r="G80" s="195"/>
    </row>
    <row r="81" spans="3:7">
      <c r="C81" s="193" t="s">
        <v>1501</v>
      </c>
      <c r="D81" s="194"/>
      <c r="E81" s="194"/>
      <c r="F81" s="194"/>
      <c r="G81" s="195"/>
    </row>
    <row r="82" ht="15.75" spans="3:7">
      <c r="C82" s="196" t="s">
        <v>1502</v>
      </c>
      <c r="D82" s="197"/>
      <c r="E82" s="197"/>
      <c r="F82" s="197"/>
      <c r="G82" s="198"/>
    </row>
    <row r="84" spans="3:3">
      <c r="C84" t="s">
        <v>1503</v>
      </c>
    </row>
    <row r="85" spans="3:3">
      <c r="C85" t="s">
        <v>1504</v>
      </c>
    </row>
    <row r="86" spans="3:3">
      <c r="C86" t="s">
        <v>1505</v>
      </c>
    </row>
    <row r="87" spans="3:3">
      <c r="C87" t="s">
        <v>1506</v>
      </c>
    </row>
    <row r="88" spans="3:3">
      <c r="C88" t="s">
        <v>1507</v>
      </c>
    </row>
    <row r="89" spans="3:3">
      <c r="C89" t="s">
        <v>1508</v>
      </c>
    </row>
    <row r="90" spans="3:3">
      <c r="C90" t="s">
        <v>1509</v>
      </c>
    </row>
    <row r="91" spans="3:3">
      <c r="C91" t="s">
        <v>1510</v>
      </c>
    </row>
  </sheetData>
  <mergeCells count="10">
    <mergeCell ref="I49:L49"/>
    <mergeCell ref="I50:J50"/>
    <mergeCell ref="K50:L50"/>
    <mergeCell ref="G51:G54"/>
    <mergeCell ref="H51:H52"/>
    <mergeCell ref="H53:H54"/>
    <mergeCell ref="I51:J52"/>
    <mergeCell ref="K51:L52"/>
    <mergeCell ref="I53:J54"/>
    <mergeCell ref="K53:L54"/>
  </mergeCells>
  <pageMargins left="0.7" right="0.7" top="0.75" bottom="0.75" header="0.3" footer="0.3"/>
  <pageSetup paperSize="1" orientation="portrait"/>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5"/>
  <sheetData/>
  <pageMargins left="0.7" right="0.7" top="0.75" bottom="0.75" header="0.3" footer="0.3"/>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tint="0.399975585192419"/>
  </sheetPr>
  <dimension ref="A1:Y207"/>
  <sheetViews>
    <sheetView zoomScale="110" zoomScaleNormal="110" topLeftCell="B156" workbookViewId="0">
      <selection activeCell="W171" sqref="W171"/>
    </sheetView>
  </sheetViews>
  <sheetFormatPr defaultColWidth="9" defaultRowHeight="15"/>
  <cols>
    <col min="1" max="1" width="27" customWidth="1"/>
    <col min="2" max="2" width="11" customWidth="1"/>
    <col min="5" max="5" width="10.552380952381" customWidth="1"/>
    <col min="6" max="6" width="10.6666666666667" customWidth="1"/>
    <col min="7" max="7" width="13.552380952381" customWidth="1"/>
    <col min="8" max="8" width="14.3333333333333" customWidth="1"/>
    <col min="9" max="9" width="13.4380952380952" customWidth="1"/>
    <col min="10" max="10" width="14.1047619047619" customWidth="1"/>
    <col min="12" max="12" width="13.6666666666667" customWidth="1"/>
    <col min="15" max="15" width="1.33333333333333" style="185" customWidth="1"/>
    <col min="23" max="23" width="13.4380952380952" customWidth="1"/>
  </cols>
  <sheetData>
    <row r="1" ht="21.75" spans="2:9">
      <c r="B1" s="311" t="s">
        <v>1511</v>
      </c>
      <c r="C1" s="312"/>
      <c r="D1" s="312"/>
      <c r="E1" s="313"/>
      <c r="I1" t="s">
        <v>1512</v>
      </c>
    </row>
    <row r="2" ht="15.75" spans="9:9">
      <c r="I2" t="s">
        <v>1513</v>
      </c>
    </row>
    <row r="3" spans="3:7">
      <c r="C3" s="24" t="s">
        <v>1514</v>
      </c>
      <c r="D3" s="25"/>
      <c r="E3" s="25"/>
      <c r="F3" s="25"/>
      <c r="G3" s="30"/>
    </row>
    <row r="4" ht="15.75" spans="3:7">
      <c r="C4" s="26" t="s">
        <v>1515</v>
      </c>
      <c r="D4" s="27"/>
      <c r="E4" s="27"/>
      <c r="F4" s="27"/>
      <c r="G4" s="40"/>
    </row>
    <row r="5" spans="6:6">
      <c r="F5" t="s">
        <v>1516</v>
      </c>
    </row>
    <row r="7" ht="15.75"/>
    <row r="8" spans="3:9">
      <c r="C8" s="190" t="s">
        <v>1517</v>
      </c>
      <c r="D8" s="191"/>
      <c r="E8" s="191"/>
      <c r="F8" s="191"/>
      <c r="G8" s="191"/>
      <c r="H8" s="191"/>
      <c r="I8" s="192"/>
    </row>
    <row r="9" spans="3:9">
      <c r="C9" s="193"/>
      <c r="D9" s="194"/>
      <c r="E9" s="194"/>
      <c r="F9" s="194"/>
      <c r="G9" s="194"/>
      <c r="H9" s="194"/>
      <c r="I9" s="195"/>
    </row>
    <row r="10" spans="3:9">
      <c r="C10" s="193"/>
      <c r="D10" s="194"/>
      <c r="E10" s="194" t="s">
        <v>1518</v>
      </c>
      <c r="F10" s="194"/>
      <c r="G10" s="194"/>
      <c r="H10" s="194"/>
      <c r="I10" s="195"/>
    </row>
    <row r="11" ht="15.75" spans="3:9">
      <c r="C11" s="196"/>
      <c r="D11" s="197"/>
      <c r="E11" s="197" t="s">
        <v>1519</v>
      </c>
      <c r="F11" s="197"/>
      <c r="G11" s="197"/>
      <c r="H11" s="197"/>
      <c r="I11" s="198"/>
    </row>
    <row r="13" s="17" customFormat="1" ht="3.75" customHeight="1" spans="15:15">
      <c r="O13" s="185"/>
    </row>
    <row r="14" ht="15.75"/>
    <row r="15" ht="15.75" spans="2:12">
      <c r="B15" s="160" t="s">
        <v>1520</v>
      </c>
      <c r="C15" s="161"/>
      <c r="D15" s="162"/>
      <c r="J15" s="160" t="s">
        <v>1521</v>
      </c>
      <c r="K15" s="161"/>
      <c r="L15" s="162"/>
    </row>
    <row r="16" ht="15.75"/>
    <row r="17" spans="1:13">
      <c r="A17" t="s">
        <v>1522</v>
      </c>
      <c r="C17" s="314" t="s">
        <v>1523</v>
      </c>
      <c r="D17" s="315"/>
      <c r="E17" s="316"/>
      <c r="F17" t="s">
        <v>1524</v>
      </c>
      <c r="I17" t="s">
        <v>1522</v>
      </c>
      <c r="J17" s="326" t="s">
        <v>1525</v>
      </c>
      <c r="K17" s="327"/>
      <c r="L17" s="328"/>
      <c r="M17" s="329" t="s">
        <v>1524</v>
      </c>
    </row>
    <row r="18" ht="15.75" spans="3:13">
      <c r="C18" s="317"/>
      <c r="D18" s="318"/>
      <c r="E18" s="319"/>
      <c r="I18" t="s">
        <v>1526</v>
      </c>
      <c r="J18" s="330"/>
      <c r="K18" s="331"/>
      <c r="L18" s="332"/>
      <c r="M18" s="329"/>
    </row>
    <row r="19" spans="10:10">
      <c r="J19" t="s">
        <v>1527</v>
      </c>
    </row>
    <row r="21" ht="15.75"/>
    <row r="22" ht="15.75" spans="10:12">
      <c r="J22" s="5" t="s">
        <v>1528</v>
      </c>
      <c r="K22" s="6"/>
      <c r="L22" s="7"/>
    </row>
    <row r="23" ht="15.75" spans="10:10">
      <c r="J23" t="s">
        <v>1529</v>
      </c>
    </row>
    <row r="24" spans="10:12">
      <c r="J24" s="326" t="s">
        <v>1525</v>
      </c>
      <c r="K24" s="327"/>
      <c r="L24" s="328"/>
    </row>
    <row r="25" ht="15.75" spans="10:12">
      <c r="J25" s="330"/>
      <c r="K25" s="331"/>
      <c r="L25" s="332"/>
    </row>
    <row r="26" spans="10:10">
      <c r="J26" t="s">
        <v>1530</v>
      </c>
    </row>
    <row r="29" ht="15.75"/>
    <row r="30" ht="15.75" spans="2:6">
      <c r="B30" s="5" t="s">
        <v>1531</v>
      </c>
      <c r="C30" s="6"/>
      <c r="D30" s="6"/>
      <c r="E30" s="6"/>
      <c r="F30" s="7"/>
    </row>
    <row r="31" ht="15.75"/>
    <row r="32" ht="17.25" spans="1:10">
      <c r="A32" s="320" t="s">
        <v>1532</v>
      </c>
      <c r="B32" s="172" t="s">
        <v>1533</v>
      </c>
      <c r="C32" s="286"/>
      <c r="D32" s="173"/>
      <c r="F32" s="209" t="s">
        <v>1534</v>
      </c>
      <c r="I32" t="s">
        <v>1535</v>
      </c>
      <c r="J32" t="s">
        <v>1536</v>
      </c>
    </row>
    <row r="33" ht="16.5" spans="1:6">
      <c r="A33" t="s">
        <v>1158</v>
      </c>
      <c r="B33" s="174"/>
      <c r="C33" s="174" t="s">
        <v>1537</v>
      </c>
      <c r="D33" s="174"/>
      <c r="F33" s="209"/>
    </row>
    <row r="34" ht="16.5" spans="1:6">
      <c r="A34" t="s">
        <v>1538</v>
      </c>
      <c r="B34" s="174"/>
      <c r="C34" s="174" t="s">
        <v>1144</v>
      </c>
      <c r="D34" s="174"/>
      <c r="F34" s="209" t="s">
        <v>1539</v>
      </c>
    </row>
    <row r="35" ht="15.75"/>
    <row r="36" ht="17.25" spans="1:11">
      <c r="A36" s="320" t="s">
        <v>1540</v>
      </c>
      <c r="B36" s="172" t="s">
        <v>1541</v>
      </c>
      <c r="C36" s="286"/>
      <c r="D36" s="173"/>
      <c r="F36" s="209" t="s">
        <v>1542</v>
      </c>
      <c r="J36" t="s">
        <v>1543</v>
      </c>
      <c r="K36" t="s">
        <v>1452</v>
      </c>
    </row>
    <row r="37" spans="3:5">
      <c r="C37" s="321" t="s">
        <v>1544</v>
      </c>
      <c r="D37" s="321"/>
      <c r="E37" s="321"/>
    </row>
    <row r="38" ht="15.75"/>
    <row r="39" ht="15.75" spans="2:6">
      <c r="B39" s="172" t="s">
        <v>1545</v>
      </c>
      <c r="C39" s="286"/>
      <c r="D39" s="173"/>
      <c r="F39" t="s">
        <v>1546</v>
      </c>
    </row>
    <row r="41" ht="15.75" spans="4:20">
      <c r="D41" t="s">
        <v>1547</v>
      </c>
      <c r="F41" t="s">
        <v>1548</v>
      </c>
      <c r="M41" t="s">
        <v>1549</v>
      </c>
      <c r="N41" t="s">
        <v>1550</v>
      </c>
      <c r="Q41" t="s">
        <v>1551</v>
      </c>
      <c r="R41" t="s">
        <v>1552</v>
      </c>
      <c r="S41" t="s">
        <v>1553</v>
      </c>
      <c r="T41" t="s">
        <v>1554</v>
      </c>
    </row>
    <row r="42" ht="15.75" spans="5:12">
      <c r="E42" s="18" t="s">
        <v>1555</v>
      </c>
      <c r="F42" s="19"/>
      <c r="G42" s="19"/>
      <c r="H42" s="20"/>
      <c r="L42" t="s">
        <v>1556</v>
      </c>
    </row>
    <row r="43" spans="12:18">
      <c r="L43" t="s">
        <v>1557</v>
      </c>
      <c r="M43" t="s">
        <v>1558</v>
      </c>
      <c r="N43" t="s">
        <v>1559</v>
      </c>
      <c r="Q43" t="s">
        <v>1560</v>
      </c>
      <c r="R43" t="s">
        <v>1561</v>
      </c>
    </row>
    <row r="44" spans="4:4">
      <c r="D44" t="s">
        <v>1562</v>
      </c>
    </row>
    <row r="46" spans="11:11">
      <c r="K46" t="s">
        <v>1557</v>
      </c>
    </row>
    <row r="48" spans="10:12">
      <c r="J48" s="260" t="s">
        <v>1563</v>
      </c>
      <c r="K48" s="260" t="s">
        <v>1564</v>
      </c>
      <c r="L48" s="260" t="s">
        <v>1565</v>
      </c>
    </row>
    <row r="50" spans="11:11">
      <c r="K50" t="s">
        <v>1566</v>
      </c>
    </row>
    <row r="51" spans="12:12">
      <c r="L51" t="s">
        <v>1556</v>
      </c>
    </row>
    <row r="54" ht="15.75"/>
    <row r="55" ht="15.75" spans="1:7">
      <c r="A55" s="322" t="s">
        <v>1567</v>
      </c>
      <c r="B55" s="323"/>
      <c r="C55" s="323"/>
      <c r="D55" s="323"/>
      <c r="E55" s="323"/>
      <c r="F55" s="323"/>
      <c r="G55" s="324"/>
    </row>
    <row r="56" ht="15.75"/>
    <row r="57" ht="15.75" spans="1:6">
      <c r="A57" s="5" t="s">
        <v>1568</v>
      </c>
      <c r="B57" s="6"/>
      <c r="C57" s="6"/>
      <c r="D57" s="6"/>
      <c r="E57" s="6"/>
      <c r="F57" s="7"/>
    </row>
    <row r="58" spans="1:7">
      <c r="A58" s="100"/>
      <c r="B58" s="35" t="s">
        <v>1569</v>
      </c>
      <c r="C58" s="35"/>
      <c r="D58" s="35"/>
      <c r="E58" s="35"/>
      <c r="F58" s="35"/>
      <c r="G58" s="4"/>
    </row>
    <row r="59" spans="1:6">
      <c r="A59" s="100"/>
      <c r="B59" s="100"/>
      <c r="C59" s="100"/>
      <c r="D59" s="100"/>
      <c r="E59" s="100"/>
      <c r="F59" s="100"/>
    </row>
    <row r="61" spans="1:1">
      <c r="A61" t="s">
        <v>1570</v>
      </c>
    </row>
    <row r="62" ht="15.75"/>
    <row r="63" ht="15.75" spans="1:21">
      <c r="A63" t="s">
        <v>52</v>
      </c>
      <c r="B63" s="5" t="s">
        <v>1571</v>
      </c>
      <c r="C63" s="6"/>
      <c r="D63" s="6"/>
      <c r="E63" s="6"/>
      <c r="F63" s="6"/>
      <c r="G63" s="6"/>
      <c r="H63" s="325" t="s">
        <v>1572</v>
      </c>
      <c r="I63" s="20"/>
      <c r="U63" t="s">
        <v>1573</v>
      </c>
    </row>
    <row r="64" ht="15.75" spans="3:9">
      <c r="C64" t="s">
        <v>1574</v>
      </c>
      <c r="H64" s="4"/>
      <c r="I64" s="4"/>
    </row>
    <row r="65" ht="15.75" spans="3:21">
      <c r="C65" s="5" t="s">
        <v>1575</v>
      </c>
      <c r="D65" s="6"/>
      <c r="E65" s="7"/>
      <c r="H65" s="4"/>
      <c r="I65" s="4"/>
      <c r="U65" t="s">
        <v>1576</v>
      </c>
    </row>
    <row r="66" spans="3:9">
      <c r="C66" t="s">
        <v>1577</v>
      </c>
      <c r="H66" s="4"/>
      <c r="I66" s="4"/>
    </row>
    <row r="67" spans="5:9">
      <c r="E67" t="s">
        <v>1578</v>
      </c>
      <c r="H67" s="4"/>
      <c r="I67" s="4"/>
    </row>
    <row r="68" spans="6:10">
      <c r="F68" s="14" t="s">
        <v>1579</v>
      </c>
      <c r="G68" s="14"/>
      <c r="H68" s="14"/>
      <c r="I68" s="14"/>
      <c r="J68" s="14"/>
    </row>
    <row r="69" spans="8:9">
      <c r="H69" s="4"/>
      <c r="I69" s="4"/>
    </row>
    <row r="70" spans="8:9">
      <c r="H70" s="4"/>
      <c r="I70" s="4"/>
    </row>
    <row r="71" ht="15.75" spans="2:9">
      <c r="B71" t="s">
        <v>1580</v>
      </c>
      <c r="H71" s="4"/>
      <c r="I71" s="4"/>
    </row>
    <row r="72" ht="15.75" spans="2:9">
      <c r="B72" s="18" t="s">
        <v>1581</v>
      </c>
      <c r="C72" s="19"/>
      <c r="D72" s="19"/>
      <c r="E72" s="20"/>
      <c r="H72" s="4"/>
      <c r="I72" s="4"/>
    </row>
    <row r="73" ht="15.75" spans="8:9">
      <c r="H73" s="4"/>
      <c r="I73" s="4"/>
    </row>
    <row r="74" ht="15.75" spans="3:9">
      <c r="C74" s="5" t="s">
        <v>1582</v>
      </c>
      <c r="D74" s="6"/>
      <c r="E74" s="6"/>
      <c r="F74" s="6"/>
      <c r="G74" s="6"/>
      <c r="H74" s="20"/>
      <c r="I74" s="4"/>
    </row>
    <row r="75" ht="15.75" spans="8:9">
      <c r="H75" s="4"/>
      <c r="I75" s="4"/>
    </row>
    <row r="76" ht="15.75" spans="1:9">
      <c r="A76" t="s">
        <v>69</v>
      </c>
      <c r="B76" t="s">
        <v>1583</v>
      </c>
      <c r="H76" s="325" t="s">
        <v>1584</v>
      </c>
      <c r="I76" s="4"/>
    </row>
    <row r="78" spans="3:3">
      <c r="C78" t="s">
        <v>1585</v>
      </c>
    </row>
    <row r="80" ht="15.75" spans="4:4">
      <c r="D80" t="s">
        <v>1586</v>
      </c>
    </row>
    <row r="81" spans="4:8">
      <c r="D81" s="24" t="s">
        <v>1587</v>
      </c>
      <c r="E81" s="25"/>
      <c r="F81" s="25"/>
      <c r="G81" s="25"/>
      <c r="H81" s="30"/>
    </row>
    <row r="82" ht="15.75" spans="4:8">
      <c r="D82" s="26"/>
      <c r="E82" s="27" t="s">
        <v>1588</v>
      </c>
      <c r="F82" s="27"/>
      <c r="G82" s="27"/>
      <c r="H82" s="40"/>
    </row>
    <row r="84" spans="4:4">
      <c r="D84" t="s">
        <v>1589</v>
      </c>
    </row>
    <row r="88" ht="16.5" spans="2:5">
      <c r="B88" t="s">
        <v>1590</v>
      </c>
      <c r="E88" s="333" t="s">
        <v>1591</v>
      </c>
    </row>
    <row r="89" ht="15.75"/>
    <row r="90" ht="15.75" spans="4:6">
      <c r="D90" s="334" t="s">
        <v>1592</v>
      </c>
      <c r="E90" s="335"/>
      <c r="F90" s="336"/>
    </row>
    <row r="91" ht="15.75"/>
    <row r="92" spans="4:8">
      <c r="D92" s="337" t="s">
        <v>1593</v>
      </c>
      <c r="E92" s="338"/>
      <c r="F92" s="338"/>
      <c r="G92" s="338"/>
      <c r="H92" s="339"/>
    </row>
    <row r="93" spans="4:8">
      <c r="D93" s="340"/>
      <c r="E93" s="341" t="s">
        <v>1594</v>
      </c>
      <c r="F93" s="341"/>
      <c r="G93" s="341"/>
      <c r="H93" s="342"/>
    </row>
    <row r="94" ht="15.75" spans="4:8">
      <c r="D94" s="343" t="s">
        <v>1595</v>
      </c>
      <c r="E94" s="344" t="s">
        <v>1596</v>
      </c>
      <c r="F94" s="344"/>
      <c r="G94" s="344"/>
      <c r="H94" s="345"/>
    </row>
    <row r="95" ht="15.75"/>
    <row r="96" spans="4:8">
      <c r="D96" s="337" t="s">
        <v>1597</v>
      </c>
      <c r="E96" s="338"/>
      <c r="F96" s="338"/>
      <c r="G96" s="338"/>
      <c r="H96" s="339"/>
    </row>
    <row r="97" spans="4:8">
      <c r="D97" s="340"/>
      <c r="E97" s="341" t="s">
        <v>1598</v>
      </c>
      <c r="F97" s="341"/>
      <c r="G97" s="341"/>
      <c r="H97" s="342"/>
    </row>
    <row r="98" ht="15.75" spans="4:8">
      <c r="D98" s="343" t="s">
        <v>641</v>
      </c>
      <c r="E98" s="344" t="s">
        <v>1599</v>
      </c>
      <c r="F98" s="344"/>
      <c r="G98" s="344"/>
      <c r="H98" s="345"/>
    </row>
    <row r="100" ht="15.75"/>
    <row r="101" ht="15.75" spans="2:25">
      <c r="B101" s="18" t="s">
        <v>1600</v>
      </c>
      <c r="C101" s="19"/>
      <c r="D101" s="19"/>
      <c r="E101" s="20"/>
      <c r="I101" s="5" t="s">
        <v>1601</v>
      </c>
      <c r="J101" s="7"/>
      <c r="Q101" s="5" t="s">
        <v>1602</v>
      </c>
      <c r="R101" s="7"/>
      <c r="Y101">
        <v>1000</v>
      </c>
    </row>
    <row r="102" ht="15.75"/>
    <row r="103" ht="15.75" spans="3:25">
      <c r="C103" s="24" t="s">
        <v>1603</v>
      </c>
      <c r="D103" s="25"/>
      <c r="E103" s="25" t="s">
        <v>1604</v>
      </c>
      <c r="F103" s="25"/>
      <c r="G103" s="30"/>
      <c r="I103" s="362"/>
      <c r="J103" s="363"/>
      <c r="L103" s="362"/>
      <c r="M103" s="363"/>
      <c r="Q103" s="370"/>
      <c r="R103" s="371"/>
      <c r="T103" s="372"/>
      <c r="U103" s="373"/>
      <c r="W103" s="325" t="s">
        <v>1331</v>
      </c>
      <c r="Y103" s="381">
        <v>100</v>
      </c>
    </row>
    <row r="104" ht="15.75" spans="3:25">
      <c r="C104" s="32" t="s">
        <v>1605</v>
      </c>
      <c r="D104" s="100"/>
      <c r="E104" s="100"/>
      <c r="F104" s="100"/>
      <c r="G104" s="33"/>
      <c r="I104" s="364"/>
      <c r="J104" s="365"/>
      <c r="L104" s="364"/>
      <c r="M104" s="365"/>
      <c r="Q104" s="374"/>
      <c r="R104" s="375"/>
      <c r="T104" s="370"/>
      <c r="U104" s="371"/>
      <c r="W104" s="376" t="s">
        <v>1332</v>
      </c>
      <c r="Y104" s="381"/>
    </row>
    <row r="105" spans="3:25">
      <c r="C105" s="32"/>
      <c r="D105" s="346" t="s">
        <v>1606</v>
      </c>
      <c r="E105" s="347"/>
      <c r="F105" s="348"/>
      <c r="G105" s="33"/>
      <c r="I105" s="364"/>
      <c r="J105" s="365"/>
      <c r="L105" s="364"/>
      <c r="M105" s="365"/>
      <c r="Q105" s="374"/>
      <c r="R105" s="375"/>
      <c r="T105" s="374"/>
      <c r="U105" s="375"/>
      <c r="W105" s="377"/>
      <c r="Y105" s="382"/>
    </row>
    <row r="106" ht="15.75" spans="3:25">
      <c r="C106" s="32"/>
      <c r="D106" s="349" t="s">
        <v>1607</v>
      </c>
      <c r="E106" s="350"/>
      <c r="F106" s="351"/>
      <c r="G106" s="33"/>
      <c r="I106" s="364"/>
      <c r="J106" s="365"/>
      <c r="L106" s="364"/>
      <c r="M106" s="365"/>
      <c r="Q106" s="374"/>
      <c r="R106" s="375"/>
      <c r="T106" s="374"/>
      <c r="U106" s="375"/>
      <c r="W106" s="377"/>
      <c r="Y106" s="382">
        <v>600</v>
      </c>
    </row>
    <row r="107" spans="3:25">
      <c r="C107" s="32"/>
      <c r="D107" s="100" t="s">
        <v>1608</v>
      </c>
      <c r="E107" s="100"/>
      <c r="F107" s="100"/>
      <c r="G107" s="33"/>
      <c r="I107" s="364"/>
      <c r="J107" s="365"/>
      <c r="L107" s="364"/>
      <c r="M107" s="365"/>
      <c r="Q107" s="374"/>
      <c r="R107" s="375"/>
      <c r="T107" s="374"/>
      <c r="U107" s="375"/>
      <c r="W107" s="377"/>
      <c r="Y107" s="382"/>
    </row>
    <row r="108" ht="15.75" spans="3:25">
      <c r="C108" s="32"/>
      <c r="D108" s="100"/>
      <c r="E108" s="100"/>
      <c r="F108" s="100"/>
      <c r="G108" s="33"/>
      <c r="I108" s="364"/>
      <c r="J108" s="365"/>
      <c r="L108" s="364"/>
      <c r="M108" s="365"/>
      <c r="Q108" s="374"/>
      <c r="R108" s="375"/>
      <c r="T108" s="374"/>
      <c r="U108" s="375"/>
      <c r="W108" s="378"/>
      <c r="Y108" s="383"/>
    </row>
    <row r="109" ht="15.75" spans="3:18">
      <c r="C109" s="26" t="s">
        <v>1609</v>
      </c>
      <c r="D109" s="27"/>
      <c r="E109" s="27"/>
      <c r="F109" s="27"/>
      <c r="G109" s="40"/>
      <c r="I109" s="364"/>
      <c r="J109" s="365"/>
      <c r="Q109" s="374"/>
      <c r="R109" s="375"/>
    </row>
    <row r="110" ht="15.75" spans="9:18">
      <c r="I110" s="364"/>
      <c r="J110" s="365"/>
      <c r="Q110" s="374"/>
      <c r="R110" s="375"/>
    </row>
    <row r="111" ht="15.75" spans="9:25">
      <c r="I111" s="366"/>
      <c r="J111" s="367"/>
      <c r="L111" s="364"/>
      <c r="M111" s="365"/>
      <c r="Q111" s="379"/>
      <c r="R111" s="380"/>
      <c r="T111" s="374"/>
      <c r="U111" s="375"/>
      <c r="W111" s="381" t="s">
        <v>1333</v>
      </c>
      <c r="Y111" s="381">
        <v>300</v>
      </c>
    </row>
    <row r="112" ht="15.75" spans="12:25">
      <c r="L112" s="364"/>
      <c r="M112" s="365"/>
      <c r="T112" s="374"/>
      <c r="U112" s="375"/>
      <c r="W112" s="382"/>
      <c r="Y112" s="382"/>
    </row>
    <row r="113" ht="15.75" spans="1:25">
      <c r="A113" s="352" t="s">
        <v>1610</v>
      </c>
      <c r="B113" s="353"/>
      <c r="C113" s="25"/>
      <c r="D113" s="25" t="s">
        <v>1611</v>
      </c>
      <c r="E113" s="25"/>
      <c r="F113" s="25"/>
      <c r="G113" s="25"/>
      <c r="H113" s="25"/>
      <c r="I113" s="25"/>
      <c r="J113" s="25"/>
      <c r="K113" s="30"/>
      <c r="L113" s="368"/>
      <c r="M113" s="367"/>
      <c r="T113" s="379"/>
      <c r="U113" s="380"/>
      <c r="W113" s="383"/>
      <c r="Y113" s="383"/>
    </row>
    <row r="114" ht="15.75" spans="1:11">
      <c r="A114" s="32"/>
      <c r="B114" s="354" t="s">
        <v>1332</v>
      </c>
      <c r="C114" s="355"/>
      <c r="D114" s="355"/>
      <c r="E114" s="355"/>
      <c r="F114" s="355"/>
      <c r="G114" s="355"/>
      <c r="H114" s="356"/>
      <c r="I114" s="100"/>
      <c r="J114" s="100"/>
      <c r="K114" s="33"/>
    </row>
    <row r="115" spans="1:11">
      <c r="A115" s="32"/>
      <c r="B115" s="100" t="s">
        <v>1331</v>
      </c>
      <c r="C115" s="100"/>
      <c r="D115" s="100"/>
      <c r="E115" s="100"/>
      <c r="F115" s="100"/>
      <c r="G115" s="100"/>
      <c r="H115" s="100"/>
      <c r="I115" s="100"/>
      <c r="J115" s="100"/>
      <c r="K115" s="33" t="s">
        <v>1333</v>
      </c>
    </row>
    <row r="116" ht="15.75" spans="1:11">
      <c r="A116" s="26"/>
      <c r="B116" s="357">
        <v>1000</v>
      </c>
      <c r="C116" s="358">
        <v>1000</v>
      </c>
      <c r="D116" s="358">
        <v>1000</v>
      </c>
      <c r="E116" s="358">
        <v>1000</v>
      </c>
      <c r="F116" s="358">
        <v>1000</v>
      </c>
      <c r="G116" s="358">
        <v>1000</v>
      </c>
      <c r="H116" s="358">
        <v>1000</v>
      </c>
      <c r="I116" s="27"/>
      <c r="J116" s="27"/>
      <c r="K116" s="198">
        <v>3000</v>
      </c>
    </row>
    <row r="118" s="17" customFormat="1" ht="7.8" customHeight="1"/>
    <row r="120" ht="15.75" spans="1:4">
      <c r="A120" s="359" t="s">
        <v>1612</v>
      </c>
      <c r="B120" s="359"/>
      <c r="D120" t="s">
        <v>1613</v>
      </c>
    </row>
    <row r="121" ht="15.75" spans="2:8">
      <c r="B121" s="354" t="s">
        <v>1332</v>
      </c>
      <c r="C121" s="355"/>
      <c r="D121" s="355"/>
      <c r="E121" s="355"/>
      <c r="F121" s="355"/>
      <c r="G121" s="355"/>
      <c r="H121" s="356"/>
    </row>
    <row r="122" ht="15.75" spans="2:11">
      <c r="B122" t="s">
        <v>1331</v>
      </c>
      <c r="K122" t="s">
        <v>1333</v>
      </c>
    </row>
    <row r="123" ht="15.75" spans="1:11">
      <c r="A123" t="s">
        <v>1614</v>
      </c>
      <c r="B123" s="360">
        <v>1000</v>
      </c>
      <c r="C123" s="361">
        <v>1000</v>
      </c>
      <c r="D123" s="361">
        <v>1000</v>
      </c>
      <c r="E123" s="361">
        <v>1000</v>
      </c>
      <c r="F123" s="361">
        <v>1000</v>
      </c>
      <c r="G123" s="361">
        <v>1000</v>
      </c>
      <c r="H123" s="361">
        <v>1000</v>
      </c>
      <c r="K123" s="369">
        <v>3000</v>
      </c>
    </row>
    <row r="125" spans="3:3">
      <c r="C125" t="s">
        <v>1331</v>
      </c>
    </row>
    <row r="126" spans="1:8">
      <c r="A126" t="s">
        <v>1615</v>
      </c>
      <c r="B126" s="361">
        <v>1000</v>
      </c>
      <c r="C126" s="360">
        <v>1000</v>
      </c>
      <c r="D126" s="361">
        <v>1000</v>
      </c>
      <c r="E126" s="361">
        <v>1000</v>
      </c>
      <c r="F126" s="361">
        <v>1000</v>
      </c>
      <c r="G126" s="361">
        <v>1000</v>
      </c>
      <c r="H126" s="361">
        <v>1000</v>
      </c>
    </row>
    <row r="127" spans="4:4">
      <c r="D127" t="s">
        <v>1331</v>
      </c>
    </row>
    <row r="128" spans="1:8">
      <c r="A128" t="s">
        <v>1616</v>
      </c>
      <c r="B128" s="361">
        <v>1000</v>
      </c>
      <c r="C128" s="361">
        <v>1000</v>
      </c>
      <c r="D128" s="360">
        <v>1000</v>
      </c>
      <c r="E128" s="361">
        <v>1000</v>
      </c>
      <c r="F128" s="361">
        <v>1000</v>
      </c>
      <c r="G128" s="361">
        <v>1000</v>
      </c>
      <c r="H128" s="361">
        <v>1000</v>
      </c>
    </row>
    <row r="129" spans="5:5">
      <c r="E129" t="s">
        <v>1331</v>
      </c>
    </row>
    <row r="130" spans="1:8">
      <c r="A130" t="s">
        <v>1617</v>
      </c>
      <c r="B130" s="361">
        <v>1000</v>
      </c>
      <c r="C130" s="361">
        <v>1000</v>
      </c>
      <c r="D130" s="361">
        <v>1000</v>
      </c>
      <c r="E130" s="360">
        <v>1000</v>
      </c>
      <c r="F130" s="361">
        <v>1000</v>
      </c>
      <c r="G130" s="361">
        <v>1000</v>
      </c>
      <c r="H130" s="361">
        <v>1000</v>
      </c>
    </row>
    <row r="131" spans="6:6">
      <c r="F131" t="s">
        <v>1331</v>
      </c>
    </row>
    <row r="132" spans="1:8">
      <c r="A132" t="s">
        <v>1618</v>
      </c>
      <c r="B132" s="361">
        <v>1000</v>
      </c>
      <c r="C132" s="361">
        <v>1000</v>
      </c>
      <c r="D132" s="361">
        <v>1000</v>
      </c>
      <c r="E132" s="361">
        <v>1000</v>
      </c>
      <c r="F132" s="360">
        <v>1000</v>
      </c>
      <c r="G132" s="361">
        <v>1000</v>
      </c>
      <c r="H132" s="361">
        <v>1000</v>
      </c>
    </row>
    <row r="133" spans="7:7">
      <c r="G133" t="s">
        <v>1331</v>
      </c>
    </row>
    <row r="134" spans="1:8">
      <c r="A134" t="s">
        <v>1619</v>
      </c>
      <c r="B134" s="361">
        <v>1000</v>
      </c>
      <c r="C134" s="361">
        <v>1000</v>
      </c>
      <c r="D134" s="361">
        <v>1000</v>
      </c>
      <c r="E134" s="361">
        <v>1000</v>
      </c>
      <c r="F134" s="361">
        <v>1000</v>
      </c>
      <c r="G134" s="360">
        <v>1000</v>
      </c>
      <c r="H134" s="361">
        <v>1000</v>
      </c>
    </row>
    <row r="135" spans="8:8">
      <c r="H135" t="s">
        <v>1331</v>
      </c>
    </row>
    <row r="136" spans="1:8">
      <c r="A136" t="s">
        <v>1620</v>
      </c>
      <c r="B136" s="361">
        <v>1000</v>
      </c>
      <c r="C136" s="361">
        <v>1000</v>
      </c>
      <c r="D136" s="361">
        <v>1000</v>
      </c>
      <c r="E136" s="361">
        <v>1000</v>
      </c>
      <c r="F136" s="361">
        <v>1000</v>
      </c>
      <c r="G136" s="361">
        <v>1000</v>
      </c>
      <c r="H136" s="360">
        <v>1000</v>
      </c>
    </row>
    <row r="138" s="17" customFormat="1" ht="6.6" customHeight="1"/>
    <row r="140" spans="1:1">
      <c r="A140" s="384" t="s">
        <v>1621</v>
      </c>
    </row>
    <row r="141" spans="2:3">
      <c r="B141" t="s">
        <v>1333</v>
      </c>
      <c r="C141" t="s">
        <v>1332</v>
      </c>
    </row>
    <row r="142" spans="2:9">
      <c r="B142" s="360">
        <v>3000</v>
      </c>
      <c r="C142" s="361">
        <v>1000</v>
      </c>
      <c r="D142" s="361">
        <v>1000</v>
      </c>
      <c r="E142" s="361">
        <v>1000</v>
      </c>
      <c r="F142" s="361">
        <v>1000</v>
      </c>
      <c r="G142" s="361">
        <v>1000</v>
      </c>
      <c r="H142" s="361">
        <v>1000</v>
      </c>
      <c r="I142" s="361">
        <v>1000</v>
      </c>
    </row>
    <row r="144" spans="3:3">
      <c r="C144" t="s">
        <v>1333</v>
      </c>
    </row>
    <row r="145" spans="2:9">
      <c r="B145" s="361">
        <v>1000</v>
      </c>
      <c r="C145" s="360">
        <v>3000</v>
      </c>
      <c r="D145" s="361">
        <v>1000</v>
      </c>
      <c r="E145" s="361">
        <v>1000</v>
      </c>
      <c r="F145" s="361">
        <v>1000</v>
      </c>
      <c r="G145" s="361">
        <v>1000</v>
      </c>
      <c r="H145" s="361">
        <v>1000</v>
      </c>
      <c r="I145" s="361">
        <v>1000</v>
      </c>
    </row>
    <row r="147" spans="4:4">
      <c r="D147" t="s">
        <v>1333</v>
      </c>
    </row>
    <row r="148" spans="2:9">
      <c r="B148" s="361">
        <v>1000</v>
      </c>
      <c r="C148" s="361">
        <v>1000</v>
      </c>
      <c r="D148" s="360">
        <v>3000</v>
      </c>
      <c r="E148" s="361">
        <v>1000</v>
      </c>
      <c r="F148" s="361">
        <v>1000</v>
      </c>
      <c r="G148" s="361">
        <v>1000</v>
      </c>
      <c r="H148" s="361">
        <v>1000</v>
      </c>
      <c r="I148" s="361">
        <v>1000</v>
      </c>
    </row>
    <row r="150" s="17" customFormat="1" ht="4.8" customHeight="1"/>
    <row r="151" ht="15.75"/>
    <row r="152" spans="1:6">
      <c r="A152" t="s">
        <v>1622</v>
      </c>
      <c r="B152" s="385" t="s">
        <v>1623</v>
      </c>
      <c r="C152" s="386"/>
      <c r="D152" s="387"/>
      <c r="F152" t="s">
        <v>1624</v>
      </c>
    </row>
    <row r="153" spans="2:6">
      <c r="B153" s="388"/>
      <c r="C153" s="389"/>
      <c r="D153" s="390"/>
      <c r="F153" t="s">
        <v>1625</v>
      </c>
    </row>
    <row r="154" ht="15.75" spans="2:22">
      <c r="B154" s="391"/>
      <c r="C154" s="392"/>
      <c r="D154" s="393"/>
      <c r="V154" t="s">
        <v>1626</v>
      </c>
    </row>
    <row r="155" ht="15.75" spans="3:22">
      <c r="C155" s="4" t="s">
        <v>1627</v>
      </c>
      <c r="V155" t="s">
        <v>1628</v>
      </c>
    </row>
    <row r="156" ht="15.75" spans="2:12">
      <c r="B156" s="5" t="s">
        <v>1629</v>
      </c>
      <c r="C156" s="19"/>
      <c r="D156" s="6"/>
      <c r="E156" s="6"/>
      <c r="F156" s="6"/>
      <c r="G156" s="6"/>
      <c r="H156" s="6"/>
      <c r="I156" s="6"/>
      <c r="J156" s="6"/>
      <c r="K156" s="6"/>
      <c r="L156" s="7"/>
    </row>
    <row r="157" spans="3:22">
      <c r="C157" s="4"/>
      <c r="V157" t="s">
        <v>1630</v>
      </c>
    </row>
    <row r="158" ht="15.75" spans="3:17">
      <c r="C158" s="4"/>
      <c r="J158" t="s">
        <v>1631</v>
      </c>
      <c r="Q158" s="394" t="s">
        <v>1632</v>
      </c>
    </row>
    <row r="159" ht="15.75" spans="1:17">
      <c r="A159">
        <v>1</v>
      </c>
      <c r="B159" s="170" t="s">
        <v>1633</v>
      </c>
      <c r="C159" s="4"/>
      <c r="D159" s="5" t="s">
        <v>1634</v>
      </c>
      <c r="E159" s="6"/>
      <c r="F159" s="7"/>
      <c r="G159" s="4" t="s">
        <v>1635</v>
      </c>
      <c r="J159" s="397">
        <v>1</v>
      </c>
      <c r="Q159" s="42">
        <v>1</v>
      </c>
    </row>
    <row r="160" spans="4:17">
      <c r="D160" t="s">
        <v>1537</v>
      </c>
      <c r="F160" t="s">
        <v>1636</v>
      </c>
      <c r="J160" s="397">
        <v>2</v>
      </c>
      <c r="Q160" s="43">
        <v>2</v>
      </c>
    </row>
    <row r="161" spans="4:17">
      <c r="D161" t="s">
        <v>1144</v>
      </c>
      <c r="F161" t="s">
        <v>1637</v>
      </c>
      <c r="H161">
        <v>50</v>
      </c>
      <c r="J161" s="397">
        <v>3</v>
      </c>
      <c r="Q161" s="43">
        <v>3</v>
      </c>
    </row>
    <row r="162" ht="15.75" spans="8:17">
      <c r="H162" t="s">
        <v>1638</v>
      </c>
      <c r="J162" s="397">
        <v>4</v>
      </c>
      <c r="Q162" s="44">
        <v>4</v>
      </c>
    </row>
    <row r="163" spans="10:17">
      <c r="J163" s="394" t="s">
        <v>1639</v>
      </c>
      <c r="Q163" t="s">
        <v>1639</v>
      </c>
    </row>
    <row r="165" ht="15.75"/>
    <row r="166" ht="15.75" spans="2:17">
      <c r="B166" s="100" t="s">
        <v>1640</v>
      </c>
      <c r="C166" s="100"/>
      <c r="D166" s="100"/>
      <c r="E166" s="100"/>
      <c r="F166" s="100"/>
      <c r="G166" s="100"/>
      <c r="H166" s="354" t="s">
        <v>1641</v>
      </c>
      <c r="I166" s="355"/>
      <c r="J166" s="355"/>
      <c r="K166" s="355"/>
      <c r="L166" s="356"/>
      <c r="Q166" t="s">
        <v>1642</v>
      </c>
    </row>
    <row r="167" spans="2:7">
      <c r="B167" s="100"/>
      <c r="C167" s="100"/>
      <c r="D167" s="100"/>
      <c r="E167" s="100"/>
      <c r="F167" s="100"/>
      <c r="G167" s="100"/>
    </row>
    <row r="168" ht="15.75" spans="2:21">
      <c r="B168" s="100"/>
      <c r="C168" s="100"/>
      <c r="D168" s="100"/>
      <c r="E168" s="100"/>
      <c r="F168" s="100"/>
      <c r="G168" s="100"/>
      <c r="H168" t="s">
        <v>1643</v>
      </c>
      <c r="J168" t="s">
        <v>1644</v>
      </c>
      <c r="L168" t="s">
        <v>1645</v>
      </c>
      <c r="Q168" s="394" t="s">
        <v>1646</v>
      </c>
      <c r="S168" s="394" t="s">
        <v>1647</v>
      </c>
      <c r="U168" s="394" t="s">
        <v>1648</v>
      </c>
    </row>
    <row r="169" spans="2:21">
      <c r="B169" s="100"/>
      <c r="C169" s="100"/>
      <c r="D169" s="100"/>
      <c r="E169" s="100"/>
      <c r="F169" s="100"/>
      <c r="G169" s="100"/>
      <c r="H169" s="42">
        <v>3</v>
      </c>
      <c r="J169" s="42">
        <v>1</v>
      </c>
      <c r="L169" s="42">
        <v>1</v>
      </c>
      <c r="Q169" s="42">
        <v>1</v>
      </c>
      <c r="S169" s="42">
        <v>1</v>
      </c>
      <c r="U169" s="42">
        <v>3</v>
      </c>
    </row>
    <row r="170" spans="2:21">
      <c r="B170" s="100"/>
      <c r="C170" s="100"/>
      <c r="D170" s="100"/>
      <c r="E170" s="100"/>
      <c r="F170" s="100"/>
      <c r="G170" s="100"/>
      <c r="H170" s="43">
        <v>2</v>
      </c>
      <c r="J170" s="43">
        <v>2</v>
      </c>
      <c r="L170" s="43">
        <v>1</v>
      </c>
      <c r="Q170" s="43">
        <v>2</v>
      </c>
      <c r="S170" s="43">
        <v>1</v>
      </c>
      <c r="U170" s="43">
        <v>2</v>
      </c>
    </row>
    <row r="171" spans="2:21">
      <c r="B171" s="100"/>
      <c r="C171" s="100"/>
      <c r="D171" s="100"/>
      <c r="E171" s="100"/>
      <c r="F171" s="100"/>
      <c r="G171" s="100"/>
      <c r="H171" s="43">
        <v>2</v>
      </c>
      <c r="J171" s="43">
        <v>2</v>
      </c>
      <c r="L171" s="43">
        <v>2</v>
      </c>
      <c r="Q171" s="43">
        <v>2</v>
      </c>
      <c r="S171" s="43">
        <v>2</v>
      </c>
      <c r="U171" s="43">
        <v>2</v>
      </c>
    </row>
    <row r="172" ht="15.75" spans="2:21">
      <c r="B172" s="100"/>
      <c r="C172" s="100"/>
      <c r="D172" s="100"/>
      <c r="E172" s="100"/>
      <c r="F172" s="100"/>
      <c r="G172" s="100"/>
      <c r="H172" s="44">
        <v>4</v>
      </c>
      <c r="J172" s="44">
        <v>4</v>
      </c>
      <c r="L172" s="44">
        <v>4</v>
      </c>
      <c r="Q172" s="44">
        <v>4</v>
      </c>
      <c r="S172" s="44">
        <v>4</v>
      </c>
      <c r="U172" s="44">
        <v>4</v>
      </c>
    </row>
    <row r="173" spans="2:21">
      <c r="B173" s="100"/>
      <c r="C173" s="100"/>
      <c r="D173" s="100"/>
      <c r="E173" s="100"/>
      <c r="F173" s="100"/>
      <c r="G173" s="100"/>
      <c r="H173" s="394" t="s">
        <v>1639</v>
      </c>
      <c r="J173" s="394" t="s">
        <v>1639</v>
      </c>
      <c r="L173" s="394" t="s">
        <v>1639</v>
      </c>
      <c r="Q173" t="s">
        <v>1639</v>
      </c>
      <c r="S173" t="s">
        <v>1639</v>
      </c>
      <c r="U173" t="s">
        <v>1639</v>
      </c>
    </row>
    <row r="174" spans="2:7">
      <c r="B174" s="100"/>
      <c r="C174" s="100"/>
      <c r="D174" s="100"/>
      <c r="E174" s="100"/>
      <c r="F174" s="100"/>
      <c r="G174" s="100"/>
    </row>
    <row r="176" ht="15.75" spans="4:5">
      <c r="D176" s="237" t="s">
        <v>1649</v>
      </c>
      <c r="E176" s="237"/>
    </row>
    <row r="177" ht="15.75" spans="1:6">
      <c r="A177">
        <v>2</v>
      </c>
      <c r="B177" s="170" t="s">
        <v>1650</v>
      </c>
      <c r="D177" s="395" t="s">
        <v>1651</v>
      </c>
      <c r="E177" s="396"/>
      <c r="F177" t="s">
        <v>1652</v>
      </c>
    </row>
    <row r="178" ht="15.75"/>
    <row r="179" ht="15.75" spans="3:9">
      <c r="C179" s="5" t="s">
        <v>1653</v>
      </c>
      <c r="D179" s="6"/>
      <c r="E179" s="6"/>
      <c r="F179" s="6"/>
      <c r="G179" s="6"/>
      <c r="H179" s="6"/>
      <c r="I179" s="7"/>
    </row>
    <row r="180" spans="3:3">
      <c r="C180" t="s">
        <v>1654</v>
      </c>
    </row>
    <row r="182" spans="3:3">
      <c r="C182" t="s">
        <v>1655</v>
      </c>
    </row>
    <row r="206" ht="15.75"/>
    <row r="207" ht="15.75" spans="1:8">
      <c r="A207">
        <v>3</v>
      </c>
      <c r="B207" s="18" t="s">
        <v>1171</v>
      </c>
      <c r="C207" s="20"/>
      <c r="F207" t="s">
        <v>1656</v>
      </c>
      <c r="H207" t="s">
        <v>1657</v>
      </c>
    </row>
  </sheetData>
  <mergeCells count="14">
    <mergeCell ref="A55:G55"/>
    <mergeCell ref="B114:H114"/>
    <mergeCell ref="B121:H121"/>
    <mergeCell ref="H166:L166"/>
    <mergeCell ref="D176:E176"/>
    <mergeCell ref="D177:E177"/>
    <mergeCell ref="M17:M18"/>
    <mergeCell ref="W104:W108"/>
    <mergeCell ref="W111:W113"/>
    <mergeCell ref="Y111:Y113"/>
    <mergeCell ref="B152:D154"/>
    <mergeCell ref="C17:E18"/>
    <mergeCell ref="J17:L18"/>
    <mergeCell ref="J24:L25"/>
  </mergeCells>
  <pageMargins left="0.7" right="0.7" top="0.75" bottom="0.75" header="0.3" footer="0.3"/>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65"/>
  <sheetViews>
    <sheetView zoomScale="130" zoomScaleNormal="130" topLeftCell="A59" workbookViewId="0">
      <selection activeCell="F17" sqref="F17"/>
    </sheetView>
  </sheetViews>
  <sheetFormatPr defaultColWidth="9" defaultRowHeight="15"/>
  <cols>
    <col min="9" max="9" width="12" customWidth="1"/>
    <col min="10" max="10" width="13.8857142857143" customWidth="1"/>
  </cols>
  <sheetData>
    <row r="1" ht="15.75" spans="2:2">
      <c r="B1" t="s">
        <v>259</v>
      </c>
    </row>
    <row r="2" ht="15.75" spans="6:9">
      <c r="F2" s="420" t="s">
        <v>260</v>
      </c>
      <c r="G2" s="420"/>
      <c r="I2" s="833" t="s">
        <v>209</v>
      </c>
    </row>
    <row r="3" ht="15.75"/>
    <row r="4" ht="15.75" spans="1:9">
      <c r="A4" s="823" t="s">
        <v>261</v>
      </c>
      <c r="B4" s="824"/>
      <c r="C4" s="825"/>
      <c r="F4" s="260" t="s">
        <v>262</v>
      </c>
      <c r="G4" s="260" t="s">
        <v>263</v>
      </c>
      <c r="I4" s="123" t="s">
        <v>209</v>
      </c>
    </row>
    <row r="5" spans="2:9">
      <c r="B5" s="24" t="s">
        <v>264</v>
      </c>
      <c r="C5" s="25"/>
      <c r="D5" s="25"/>
      <c r="E5" s="30"/>
      <c r="F5" t="s">
        <v>265</v>
      </c>
      <c r="G5" t="s">
        <v>266</v>
      </c>
      <c r="I5" s="376" t="s">
        <v>267</v>
      </c>
    </row>
    <row r="6" ht="15.75" spans="2:9">
      <c r="B6" s="32" t="s">
        <v>268</v>
      </c>
      <c r="C6" s="100"/>
      <c r="D6" s="100"/>
      <c r="E6" s="33"/>
      <c r="F6" t="s">
        <v>269</v>
      </c>
      <c r="G6" t="s">
        <v>266</v>
      </c>
      <c r="I6" s="378"/>
    </row>
    <row r="7" spans="2:9">
      <c r="B7" s="32" t="s">
        <v>270</v>
      </c>
      <c r="C7" s="100"/>
      <c r="D7" s="100"/>
      <c r="E7" s="33"/>
      <c r="F7" t="s">
        <v>271</v>
      </c>
      <c r="G7" t="s">
        <v>271</v>
      </c>
      <c r="I7" t="s">
        <v>272</v>
      </c>
    </row>
    <row r="8" ht="15.75" spans="2:9">
      <c r="B8" s="26" t="s">
        <v>273</v>
      </c>
      <c r="C8" s="27"/>
      <c r="D8" s="27"/>
      <c r="E8" s="40"/>
      <c r="F8" t="s">
        <v>274</v>
      </c>
      <c r="G8" t="s">
        <v>274</v>
      </c>
      <c r="I8" s="898" t="s">
        <v>275</v>
      </c>
    </row>
    <row r="12" spans="1:9">
      <c r="A12" s="56" t="s">
        <v>276</v>
      </c>
      <c r="B12" s="56"/>
      <c r="C12" s="56"/>
      <c r="F12" t="s">
        <v>277</v>
      </c>
      <c r="G12" t="s">
        <v>277</v>
      </c>
      <c r="I12" t="s">
        <v>277</v>
      </c>
    </row>
    <row r="13" spans="2:2">
      <c r="B13" t="s">
        <v>278</v>
      </c>
    </row>
    <row r="16" spans="1:9">
      <c r="A16" s="56" t="s">
        <v>279</v>
      </c>
      <c r="B16" s="56"/>
      <c r="C16" s="56"/>
      <c r="F16" t="s">
        <v>280</v>
      </c>
      <c r="G16" t="s">
        <v>280</v>
      </c>
      <c r="I16" t="s">
        <v>281</v>
      </c>
    </row>
    <row r="17" spans="1:1">
      <c r="A17" t="s">
        <v>282</v>
      </c>
    </row>
    <row r="18" ht="15.75"/>
    <row r="19" spans="2:8">
      <c r="B19" s="24" t="s">
        <v>283</v>
      </c>
      <c r="C19" s="826">
        <f ca="1">TODAY()</f>
        <v>44107</v>
      </c>
      <c r="D19" s="25"/>
      <c r="E19" s="25" t="s">
        <v>284</v>
      </c>
      <c r="F19" s="25"/>
      <c r="G19" s="25"/>
      <c r="H19" s="30"/>
    </row>
    <row r="20" ht="15.75" spans="2:8">
      <c r="B20" s="32" t="s">
        <v>18</v>
      </c>
      <c r="C20" s="100"/>
      <c r="D20" s="100"/>
      <c r="E20" s="100" t="s">
        <v>285</v>
      </c>
      <c r="F20" s="100"/>
      <c r="G20" s="100"/>
      <c r="H20" s="33"/>
    </row>
    <row r="21" spans="2:8">
      <c r="B21" s="32" t="s">
        <v>16</v>
      </c>
      <c r="C21" s="100"/>
      <c r="D21" s="100"/>
      <c r="E21" s="827" t="s">
        <v>286</v>
      </c>
      <c r="F21" s="828"/>
      <c r="G21" s="828"/>
      <c r="H21" s="829"/>
    </row>
    <row r="22" ht="15.75" spans="2:8">
      <c r="B22" s="26" t="s">
        <v>10</v>
      </c>
      <c r="C22" s="27"/>
      <c r="D22" s="27"/>
      <c r="E22" s="830"/>
      <c r="F22" s="831"/>
      <c r="G22" s="831"/>
      <c r="H22" s="832"/>
    </row>
    <row r="24" ht="15.75"/>
    <row r="25" ht="15.75" spans="1:9">
      <c r="A25" s="56" t="s">
        <v>287</v>
      </c>
      <c r="B25" s="56"/>
      <c r="C25" s="56"/>
      <c r="F25" t="s">
        <v>288</v>
      </c>
      <c r="G25" t="s">
        <v>288</v>
      </c>
      <c r="I25" s="170" t="s">
        <v>234</v>
      </c>
    </row>
    <row r="28" s="822" customFormat="1" ht="6.75" customHeight="1"/>
    <row r="30" spans="1:15">
      <c r="A30" s="56" t="s">
        <v>289</v>
      </c>
      <c r="B30" s="56"/>
      <c r="C30" s="56"/>
      <c r="D30" s="56"/>
      <c r="E30" s="56"/>
      <c r="F30" s="56"/>
      <c r="G30" s="56"/>
      <c r="I30" s="56" t="s">
        <v>290</v>
      </c>
      <c r="J30" s="56"/>
      <c r="K30" s="56"/>
      <c r="L30" s="56"/>
      <c r="M30" s="56"/>
      <c r="N30" s="56"/>
      <c r="O30" s="56"/>
    </row>
    <row r="33" ht="15.75" spans="1:22">
      <c r="A33" t="s">
        <v>291</v>
      </c>
      <c r="I33" t="s">
        <v>292</v>
      </c>
      <c r="J33" t="s">
        <v>293</v>
      </c>
      <c r="K33" t="s">
        <v>294</v>
      </c>
      <c r="R33" t="s">
        <v>295</v>
      </c>
      <c r="S33" t="s">
        <v>296</v>
      </c>
      <c r="T33" t="s">
        <v>60</v>
      </c>
      <c r="U33" t="s">
        <v>297</v>
      </c>
      <c r="V33" t="s">
        <v>298</v>
      </c>
    </row>
    <row r="34" spans="1:22">
      <c r="A34" s="24" t="s">
        <v>299</v>
      </c>
      <c r="B34" s="25"/>
      <c r="C34" s="30"/>
      <c r="I34" t="s">
        <v>300</v>
      </c>
      <c r="J34" t="s">
        <v>301</v>
      </c>
      <c r="K34" t="s">
        <v>302</v>
      </c>
      <c r="R34" t="s">
        <v>303</v>
      </c>
      <c r="S34" t="s">
        <v>304</v>
      </c>
      <c r="T34" t="s">
        <v>304</v>
      </c>
      <c r="U34" t="s">
        <v>305</v>
      </c>
      <c r="V34" t="s">
        <v>303</v>
      </c>
    </row>
    <row r="35" spans="1:3">
      <c r="A35" s="32" t="s">
        <v>306</v>
      </c>
      <c r="B35" s="100"/>
      <c r="C35" s="33"/>
    </row>
    <row r="36" spans="1:3">
      <c r="A36" s="32" t="s">
        <v>307</v>
      </c>
      <c r="B36" s="100"/>
      <c r="C36" s="33"/>
    </row>
    <row r="37" ht="15.75" spans="1:15">
      <c r="A37" s="26" t="s">
        <v>308</v>
      </c>
      <c r="B37" s="27"/>
      <c r="C37" s="40"/>
      <c r="I37" s="56" t="s">
        <v>309</v>
      </c>
      <c r="J37" s="56"/>
      <c r="K37" s="56"/>
      <c r="L37" s="56"/>
      <c r="M37" s="56"/>
      <c r="N37" s="56"/>
      <c r="O37" s="56"/>
    </row>
    <row r="40" spans="9:11">
      <c r="I40" t="s">
        <v>310</v>
      </c>
      <c r="J40" t="s">
        <v>293</v>
      </c>
      <c r="K40" t="s">
        <v>294</v>
      </c>
    </row>
    <row r="41" spans="9:11">
      <c r="I41" t="s">
        <v>311</v>
      </c>
      <c r="J41" t="s">
        <v>301</v>
      </c>
      <c r="K41" t="s">
        <v>312</v>
      </c>
    </row>
    <row r="43" s="17" customFormat="1" ht="9.75" customHeight="1"/>
    <row r="45" spans="2:2">
      <c r="B45" t="s">
        <v>313</v>
      </c>
    </row>
    <row r="46" spans="3:5">
      <c r="C46" t="s">
        <v>314</v>
      </c>
      <c r="E46" t="s">
        <v>315</v>
      </c>
    </row>
    <row r="47" spans="3:5">
      <c r="C47" t="s">
        <v>316</v>
      </c>
      <c r="E47" t="s">
        <v>315</v>
      </c>
    </row>
    <row r="48" spans="3:5">
      <c r="C48" t="s">
        <v>317</v>
      </c>
      <c r="E48" t="s">
        <v>315</v>
      </c>
    </row>
    <row r="49" spans="3:5">
      <c r="C49" t="s">
        <v>318</v>
      </c>
      <c r="E49" t="s">
        <v>315</v>
      </c>
    </row>
    <row r="50" spans="3:5">
      <c r="C50" t="s">
        <v>319</v>
      </c>
      <c r="E50" t="s">
        <v>315</v>
      </c>
    </row>
    <row r="53" ht="15.75" spans="2:5">
      <c r="B53" s="4" t="s">
        <v>320</v>
      </c>
      <c r="C53" s="4"/>
      <c r="D53" s="4"/>
      <c r="E53" s="4"/>
    </row>
    <row r="54" ht="15.75" spans="4:8">
      <c r="D54" s="5" t="s">
        <v>321</v>
      </c>
      <c r="E54" s="6"/>
      <c r="F54" s="6"/>
      <c r="G54" s="6"/>
      <c r="H54" s="7"/>
    </row>
    <row r="56" spans="3:3">
      <c r="C56" t="s">
        <v>322</v>
      </c>
    </row>
    <row r="57" spans="3:3">
      <c r="C57" t="s">
        <v>323</v>
      </c>
    </row>
    <row r="62" s="17" customFormat="1" ht="6.75" customHeight="1"/>
    <row r="65" spans="2:4">
      <c r="B65" t="s">
        <v>259</v>
      </c>
      <c r="D65" t="s">
        <v>260</v>
      </c>
    </row>
  </sheetData>
  <mergeCells count="3">
    <mergeCell ref="F2:G2"/>
    <mergeCell ref="I5:I6"/>
    <mergeCell ref="E21:H22"/>
  </mergeCells>
  <pageMargins left="0.7" right="0.7" top="0.75" bottom="0.75" header="0.3" footer="0.3"/>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2"/>
  <sheetViews>
    <sheetView zoomScale="180" zoomScaleNormal="180" topLeftCell="B1" workbookViewId="0">
      <selection activeCell="B12" sqref="B12"/>
    </sheetView>
  </sheetViews>
  <sheetFormatPr defaultColWidth="9" defaultRowHeight="15" outlineLevelCol="2"/>
  <cols>
    <col min="1" max="1" width="48.7809523809524" customWidth="1"/>
    <col min="2" max="2" width="57.2190476190476" customWidth="1"/>
    <col min="3" max="3" width="38.6666666666667" customWidth="1"/>
  </cols>
  <sheetData>
    <row r="1" ht="15.75"/>
    <row r="2" ht="15.75" spans="2:3">
      <c r="B2" s="187" t="s">
        <v>1658</v>
      </c>
      <c r="C2" s="307" t="s">
        <v>1659</v>
      </c>
    </row>
    <row r="3" spans="2:3">
      <c r="B3" s="308" t="s">
        <v>1660</v>
      </c>
      <c r="C3" s="30" t="s">
        <v>1661</v>
      </c>
    </row>
    <row r="4" spans="2:3">
      <c r="B4" s="309" t="s">
        <v>1662</v>
      </c>
      <c r="C4" s="33" t="s">
        <v>1663</v>
      </c>
    </row>
    <row r="5" spans="2:3">
      <c r="B5" s="309" t="s">
        <v>1664</v>
      </c>
      <c r="C5" s="33" t="s">
        <v>1665</v>
      </c>
    </row>
    <row r="6" spans="2:3">
      <c r="B6" s="228" t="s">
        <v>1666</v>
      </c>
      <c r="C6" s="33" t="s">
        <v>1523</v>
      </c>
    </row>
    <row r="7" spans="2:3">
      <c r="B7" s="228" t="s">
        <v>1364</v>
      </c>
      <c r="C7" s="33" t="s">
        <v>1667</v>
      </c>
    </row>
    <row r="8" spans="2:3">
      <c r="B8" s="228" t="s">
        <v>1668</v>
      </c>
      <c r="C8" s="33" t="s">
        <v>1669</v>
      </c>
    </row>
    <row r="9" spans="2:3">
      <c r="B9" s="228" t="s">
        <v>1670</v>
      </c>
      <c r="C9" s="33" t="s">
        <v>1671</v>
      </c>
    </row>
    <row r="10" ht="15.75" spans="2:3">
      <c r="B10" s="229" t="s">
        <v>1672</v>
      </c>
      <c r="C10" s="40" t="s">
        <v>1673</v>
      </c>
    </row>
    <row r="11" spans="2:3">
      <c r="B11" s="228" t="s">
        <v>1674</v>
      </c>
      <c r="C11" s="33" t="s">
        <v>1675</v>
      </c>
    </row>
    <row r="12" spans="2:3">
      <c r="B12" s="228" t="s">
        <v>1676</v>
      </c>
      <c r="C12" s="310" t="s">
        <v>1677</v>
      </c>
    </row>
  </sheetData>
  <pageMargins left="0.7" right="0.7" top="0.75" bottom="0.75" header="0.3" footer="0.3"/>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D13"/>
  <sheetViews>
    <sheetView zoomScale="120" zoomScaleNormal="120" topLeftCell="A43" workbookViewId="0">
      <selection activeCell="I11" sqref="I11"/>
    </sheetView>
  </sheetViews>
  <sheetFormatPr defaultColWidth="9" defaultRowHeight="15" outlineLevelCol="3"/>
  <sheetData>
    <row r="2" spans="2:2">
      <c r="B2" t="s">
        <v>1678</v>
      </c>
    </row>
    <row r="4" spans="4:4">
      <c r="D4" t="s">
        <v>1679</v>
      </c>
    </row>
    <row r="6" spans="3:3">
      <c r="C6" t="s">
        <v>1680</v>
      </c>
    </row>
    <row r="8" spans="3:4">
      <c r="C8" t="s">
        <v>1681</v>
      </c>
      <c r="D8" t="s">
        <v>1682</v>
      </c>
    </row>
    <row r="9" spans="4:4">
      <c r="D9" t="s">
        <v>1683</v>
      </c>
    </row>
    <row r="12" spans="3:4">
      <c r="C12" t="s">
        <v>1684</v>
      </c>
      <c r="D12" t="s">
        <v>1685</v>
      </c>
    </row>
    <row r="13" spans="4:4">
      <c r="D13" t="s">
        <v>1686</v>
      </c>
    </row>
  </sheetData>
  <pageMargins left="0.7" right="0.7" top="0.75" bottom="0.75" header="0.3" footer="0.3"/>
  <headerFooter/>
  <drawing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399975585192419"/>
  </sheetPr>
  <dimension ref="D1:M35"/>
  <sheetViews>
    <sheetView zoomScale="170" zoomScaleNormal="170" topLeftCell="C33" workbookViewId="0">
      <selection activeCell="O37" sqref="O37"/>
    </sheetView>
  </sheetViews>
  <sheetFormatPr defaultColWidth="9" defaultRowHeight="15"/>
  <cols>
    <col min="6" max="6" width="8.88571428571429" style="299"/>
  </cols>
  <sheetData>
    <row r="1" spans="6:6">
      <c r="F1" s="299" t="s">
        <v>1687</v>
      </c>
    </row>
    <row r="2" spans="6:8">
      <c r="F2" s="299" t="s">
        <v>1688</v>
      </c>
      <c r="H2" t="s">
        <v>1689</v>
      </c>
    </row>
    <row r="4" spans="6:6">
      <c r="F4" s="299" t="s">
        <v>1690</v>
      </c>
    </row>
    <row r="6" ht="15.75" spans="6:6">
      <c r="F6" s="300" t="s">
        <v>1691</v>
      </c>
    </row>
    <row r="7" spans="6:6">
      <c r="F7" s="301" t="s">
        <v>1692</v>
      </c>
    </row>
    <row r="9" spans="6:8">
      <c r="F9" s="299" t="s">
        <v>1693</v>
      </c>
      <c r="H9" s="903" t="s">
        <v>943</v>
      </c>
    </row>
    <row r="10" spans="6:6">
      <c r="F10" s="904" t="s">
        <v>1694</v>
      </c>
    </row>
    <row r="20" spans="4:6">
      <c r="D20" t="s">
        <v>1695</v>
      </c>
      <c r="F20" s="299" t="s">
        <v>1696</v>
      </c>
    </row>
    <row r="21" spans="4:6">
      <c r="D21" t="s">
        <v>1697</v>
      </c>
      <c r="F21" s="299" t="s">
        <v>1698</v>
      </c>
    </row>
    <row r="22" spans="4:6">
      <c r="D22" t="s">
        <v>1699</v>
      </c>
      <c r="F22" s="299" t="s">
        <v>1700</v>
      </c>
    </row>
    <row r="24" spans="6:9">
      <c r="F24" s="304" t="s">
        <v>1701</v>
      </c>
      <c r="G24" s="305"/>
      <c r="H24" s="305"/>
      <c r="I24" s="305"/>
    </row>
    <row r="26" spans="7:7">
      <c r="G26" t="s">
        <v>1702</v>
      </c>
    </row>
    <row r="30" spans="4:4">
      <c r="D30" t="s">
        <v>1703</v>
      </c>
    </row>
    <row r="32" spans="4:13">
      <c r="D32" s="306" t="s">
        <v>1704</v>
      </c>
      <c r="E32" s="306"/>
      <c r="F32" s="306"/>
      <c r="G32" s="306"/>
      <c r="H32" s="306"/>
      <c r="I32" s="306"/>
      <c r="J32" s="306"/>
      <c r="K32" s="306"/>
      <c r="L32" s="306"/>
      <c r="M32" s="306"/>
    </row>
    <row r="33" spans="4:13">
      <c r="D33" s="306"/>
      <c r="E33" s="306"/>
      <c r="F33" s="306"/>
      <c r="G33" s="306"/>
      <c r="H33" s="306"/>
      <c r="I33" s="306"/>
      <c r="J33" s="306"/>
      <c r="K33" s="306"/>
      <c r="L33" s="306"/>
      <c r="M33" s="306"/>
    </row>
    <row r="34" spans="4:13">
      <c r="D34" s="306"/>
      <c r="E34" s="306"/>
      <c r="F34" s="306"/>
      <c r="G34" s="306"/>
      <c r="H34" s="306"/>
      <c r="I34" s="306"/>
      <c r="J34" s="306"/>
      <c r="K34" s="306"/>
      <c r="L34" s="306"/>
      <c r="M34" s="306"/>
    </row>
    <row r="35" spans="4:13">
      <c r="D35" s="306"/>
      <c r="E35" s="306"/>
      <c r="F35" s="306"/>
      <c r="G35" s="306"/>
      <c r="H35" s="306"/>
      <c r="I35" s="306"/>
      <c r="J35" s="306"/>
      <c r="K35" s="306"/>
      <c r="L35" s="306"/>
      <c r="M35" s="306"/>
    </row>
  </sheetData>
  <mergeCells count="1">
    <mergeCell ref="D32:M35"/>
  </mergeCells>
  <pageMargins left="0.7" right="0.7" top="0.75" bottom="0.75" header="0.3" footer="0.3"/>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S87"/>
  <sheetViews>
    <sheetView zoomScale="150" zoomScaleNormal="150" topLeftCell="A75" workbookViewId="0">
      <selection activeCell="E90" sqref="E90"/>
    </sheetView>
  </sheetViews>
  <sheetFormatPr defaultColWidth="9" defaultRowHeight="15"/>
  <cols>
    <col min="4" max="4" width="21.3333333333333" customWidth="1"/>
    <col min="6" max="6" width="14.8857142857143" customWidth="1"/>
    <col min="8" max="8" width="14.552380952381" customWidth="1"/>
  </cols>
  <sheetData>
    <row r="1" spans="2:5">
      <c r="B1" s="28" t="s">
        <v>1705</v>
      </c>
      <c r="C1" s="28"/>
      <c r="D1" s="4"/>
      <c r="E1" s="4"/>
    </row>
    <row r="2" spans="3:3">
      <c r="C2" t="s">
        <v>1706</v>
      </c>
    </row>
    <row r="3" ht="15.75"/>
    <row r="4" ht="15.75" spans="3:9">
      <c r="C4" s="172" t="s">
        <v>1707</v>
      </c>
      <c r="D4" s="286"/>
      <c r="E4" s="286"/>
      <c r="F4" s="286"/>
      <c r="G4" s="286"/>
      <c r="H4" s="286"/>
      <c r="I4" s="173"/>
    </row>
    <row r="6" spans="4:4">
      <c r="D6" t="s">
        <v>1708</v>
      </c>
    </row>
    <row r="7" ht="15.75"/>
    <row r="8" ht="15.75" spans="3:7">
      <c r="C8" s="5" t="s">
        <v>1709</v>
      </c>
      <c r="D8" s="6"/>
      <c r="E8" s="6"/>
      <c r="F8" s="6"/>
      <c r="G8" s="7"/>
    </row>
    <row r="10" spans="3:3">
      <c r="C10" t="s">
        <v>1710</v>
      </c>
    </row>
    <row r="11" spans="4:4">
      <c r="D11" t="s">
        <v>1711</v>
      </c>
    </row>
    <row r="12" spans="3:5">
      <c r="C12" t="s">
        <v>1712</v>
      </c>
      <c r="E12" t="s">
        <v>1713</v>
      </c>
    </row>
    <row r="15" spans="3:3">
      <c r="C15" t="s">
        <v>1435</v>
      </c>
    </row>
    <row r="17" spans="3:3">
      <c r="C17" t="s">
        <v>1714</v>
      </c>
    </row>
    <row r="18" spans="3:12">
      <c r="C18" t="s">
        <v>1715</v>
      </c>
      <c r="L18">
        <v>1</v>
      </c>
    </row>
    <row r="20" spans="3:3">
      <c r="C20" t="s">
        <v>1716</v>
      </c>
    </row>
    <row r="22" s="17" customFormat="1" ht="5.25" customHeight="1"/>
    <row r="24" spans="2:11">
      <c r="B24" s="4" t="s">
        <v>1717</v>
      </c>
      <c r="C24" s="4"/>
      <c r="D24" s="4"/>
      <c r="E24" s="4"/>
      <c r="F24" s="4"/>
      <c r="G24" s="4"/>
      <c r="H24" s="4"/>
      <c r="I24" s="4"/>
      <c r="J24" s="4"/>
      <c r="K24" s="4"/>
    </row>
    <row r="26" spans="3:3">
      <c r="C26" t="s">
        <v>1718</v>
      </c>
    </row>
    <row r="27" spans="4:10">
      <c r="D27" t="s">
        <v>1719</v>
      </c>
      <c r="H27" t="s">
        <v>1720</v>
      </c>
      <c r="J27" s="4" t="s">
        <v>1721</v>
      </c>
    </row>
    <row r="28" spans="4:10">
      <c r="D28" t="s">
        <v>1722</v>
      </c>
      <c r="J28" t="s">
        <v>1723</v>
      </c>
    </row>
    <row r="31" spans="5:7">
      <c r="E31" t="s">
        <v>1724</v>
      </c>
      <c r="G31">
        <v>1</v>
      </c>
    </row>
    <row r="32" spans="3:7">
      <c r="C32" t="s">
        <v>1725</v>
      </c>
      <c r="E32" t="s">
        <v>1726</v>
      </c>
      <c r="G32" t="s">
        <v>1727</v>
      </c>
    </row>
    <row r="33" spans="5:7">
      <c r="E33" t="s">
        <v>1728</v>
      </c>
      <c r="G33" t="s">
        <v>1729</v>
      </c>
    </row>
    <row r="42" spans="3:9">
      <c r="C42" s="4" t="s">
        <v>1730</v>
      </c>
      <c r="D42" s="4"/>
      <c r="E42" s="4"/>
      <c r="F42" s="4"/>
      <c r="G42" s="4"/>
      <c r="H42" s="4"/>
      <c r="I42" s="4"/>
    </row>
    <row r="44" spans="4:9">
      <c r="D44" s="287" t="s">
        <v>1731</v>
      </c>
      <c r="E44" s="287"/>
      <c r="F44" s="287"/>
      <c r="G44" s="287"/>
      <c r="I44" t="s">
        <v>1732</v>
      </c>
    </row>
    <row r="45" spans="4:7">
      <c r="D45" s="288" t="s">
        <v>1733</v>
      </c>
      <c r="E45" s="288"/>
      <c r="F45" s="288"/>
      <c r="G45" t="s">
        <v>1734</v>
      </c>
    </row>
    <row r="49" spans="4:6">
      <c r="D49" t="s">
        <v>1712</v>
      </c>
      <c r="F49" t="s">
        <v>1735</v>
      </c>
    </row>
    <row r="50" ht="16.5" spans="5:5">
      <c r="E50" s="289" t="s">
        <v>1736</v>
      </c>
    </row>
    <row r="51" ht="16.5" spans="5:5">
      <c r="E51" s="289" t="s">
        <v>1737</v>
      </c>
    </row>
    <row r="53" ht="15.75"/>
    <row r="54" ht="15.75" spans="4:12">
      <c r="D54" s="247" t="s">
        <v>1656</v>
      </c>
      <c r="E54" s="248"/>
      <c r="F54" s="248"/>
      <c r="G54" s="248"/>
      <c r="H54" s="248"/>
      <c r="I54" s="248"/>
      <c r="J54" s="248"/>
      <c r="K54" s="248"/>
      <c r="L54" s="257"/>
    </row>
    <row r="55" ht="15.75" spans="5:5">
      <c r="E55" t="s">
        <v>1738</v>
      </c>
    </row>
    <row r="56" ht="15.75" spans="4:7">
      <c r="D56" s="249" t="s">
        <v>1739</v>
      </c>
      <c r="F56" s="254" t="s">
        <v>1712</v>
      </c>
      <c r="G56" t="s">
        <v>1713</v>
      </c>
    </row>
    <row r="57" ht="15.75" spans="4:14">
      <c r="D57" s="250"/>
      <c r="I57" s="5" t="s">
        <v>1740</v>
      </c>
      <c r="J57" s="6"/>
      <c r="K57" s="6"/>
      <c r="L57" s="6"/>
      <c r="M57" s="6"/>
      <c r="N57" s="7"/>
    </row>
    <row r="58" ht="15.75" spans="4:14">
      <c r="D58" s="250"/>
      <c r="I58" s="18" t="s">
        <v>1712</v>
      </c>
      <c r="J58" s="19" t="s">
        <v>1741</v>
      </c>
      <c r="K58" s="19"/>
      <c r="L58" s="19"/>
      <c r="M58" s="19"/>
      <c r="N58" s="20"/>
    </row>
    <row r="59" spans="4:13">
      <c r="D59" s="250"/>
      <c r="M59" t="s">
        <v>1742</v>
      </c>
    </row>
    <row r="60" spans="4:4">
      <c r="D60" s="250"/>
    </row>
    <row r="61" spans="4:4">
      <c r="D61" s="250"/>
    </row>
    <row r="62" ht="15.75" spans="4:4">
      <c r="D62" s="250"/>
    </row>
    <row r="63" ht="15.75" spans="4:12">
      <c r="D63" s="252"/>
      <c r="F63" s="254" t="s">
        <v>1435</v>
      </c>
      <c r="H63" t="s">
        <v>1743</v>
      </c>
      <c r="L63" s="4" t="s">
        <v>1744</v>
      </c>
    </row>
    <row r="64" spans="4:4">
      <c r="D64" s="253"/>
    </row>
    <row r="65" ht="15.75"/>
    <row r="66" ht="15.75" spans="4:6">
      <c r="D66" s="290" t="s">
        <v>1745</v>
      </c>
      <c r="F66" s="290" t="s">
        <v>865</v>
      </c>
    </row>
    <row r="70" s="17" customFormat="1" ht="6" customHeight="1"/>
    <row r="71" spans="3:8">
      <c r="C71" s="291" t="s">
        <v>1746</v>
      </c>
      <c r="D71" s="291" t="s">
        <v>1747</v>
      </c>
      <c r="E71" s="291" t="s">
        <v>1748</v>
      </c>
      <c r="F71" s="291" t="s">
        <v>1749</v>
      </c>
      <c r="G71" s="292" t="s">
        <v>1750</v>
      </c>
      <c r="H71" s="293" t="s">
        <v>1751</v>
      </c>
    </row>
    <row r="72" ht="15.75" spans="3:11">
      <c r="C72" s="294" t="s">
        <v>658</v>
      </c>
      <c r="D72" s="295" t="s">
        <v>1752</v>
      </c>
      <c r="E72" s="295" t="s">
        <v>1753</v>
      </c>
      <c r="F72" s="295" t="s">
        <v>1754</v>
      </c>
      <c r="G72" s="296" t="s">
        <v>1755</v>
      </c>
      <c r="H72" s="297" t="s">
        <v>1756</v>
      </c>
      <c r="K72" t="s">
        <v>1757</v>
      </c>
    </row>
    <row r="73" ht="15.75" spans="3:19">
      <c r="C73" s="294" t="s">
        <v>659</v>
      </c>
      <c r="D73" s="295" t="s">
        <v>1752</v>
      </c>
      <c r="E73" s="295" t="s">
        <v>1753</v>
      </c>
      <c r="F73" s="295" t="s">
        <v>1754</v>
      </c>
      <c r="G73" s="296" t="s">
        <v>1758</v>
      </c>
      <c r="H73" s="297" t="s">
        <v>1756</v>
      </c>
      <c r="L73" t="s">
        <v>1759</v>
      </c>
      <c r="M73" s="215" t="s">
        <v>1760</v>
      </c>
      <c r="N73" s="216"/>
      <c r="O73" s="216"/>
      <c r="P73" s="216"/>
      <c r="Q73" s="216"/>
      <c r="R73" s="216"/>
      <c r="S73" s="217"/>
    </row>
    <row r="74" spans="3:8">
      <c r="C74" s="294" t="s">
        <v>660</v>
      </c>
      <c r="D74" s="295" t="s">
        <v>1761</v>
      </c>
      <c r="E74" s="295" t="s">
        <v>1753</v>
      </c>
      <c r="F74" s="295" t="s">
        <v>1754</v>
      </c>
      <c r="G74" s="296" t="s">
        <v>1762</v>
      </c>
      <c r="H74" s="297" t="s">
        <v>1763</v>
      </c>
    </row>
    <row r="75" ht="15.75" spans="3:8">
      <c r="C75" s="294" t="s">
        <v>726</v>
      </c>
      <c r="D75" s="295" t="s">
        <v>1764</v>
      </c>
      <c r="E75" s="295" t="s">
        <v>1765</v>
      </c>
      <c r="F75" s="295" t="s">
        <v>1754</v>
      </c>
      <c r="G75" s="296" t="s">
        <v>1762</v>
      </c>
      <c r="H75" s="297" t="s">
        <v>1763</v>
      </c>
    </row>
    <row r="76" spans="3:12">
      <c r="C76" s="294" t="s">
        <v>728</v>
      </c>
      <c r="D76" s="295" t="s">
        <v>1764</v>
      </c>
      <c r="E76" s="295" t="s">
        <v>1766</v>
      </c>
      <c r="F76" s="295" t="s">
        <v>483</v>
      </c>
      <c r="G76" s="296" t="s">
        <v>1762</v>
      </c>
      <c r="H76" s="297" t="s">
        <v>1763</v>
      </c>
      <c r="K76" s="258" t="s">
        <v>1767</v>
      </c>
      <c r="L76" s="259"/>
    </row>
    <row r="77" spans="3:12">
      <c r="C77" s="294" t="s">
        <v>730</v>
      </c>
      <c r="D77" s="295" t="s">
        <v>1764</v>
      </c>
      <c r="E77" s="295" t="s">
        <v>1766</v>
      </c>
      <c r="F77" s="295" t="s">
        <v>483</v>
      </c>
      <c r="G77" s="296" t="s">
        <v>1768</v>
      </c>
      <c r="H77" s="297" t="s">
        <v>1756</v>
      </c>
      <c r="K77" s="260" t="s">
        <v>1769</v>
      </c>
      <c r="L77" s="260" t="s">
        <v>1770</v>
      </c>
    </row>
    <row r="78" spans="3:8">
      <c r="C78" s="294" t="s">
        <v>731</v>
      </c>
      <c r="D78" s="295" t="s">
        <v>1761</v>
      </c>
      <c r="E78" s="295" t="s">
        <v>1766</v>
      </c>
      <c r="F78" s="295" t="s">
        <v>483</v>
      </c>
      <c r="G78" s="296" t="s">
        <v>1755</v>
      </c>
      <c r="H78" s="297" t="s">
        <v>1763</v>
      </c>
    </row>
    <row r="79" spans="3:8">
      <c r="C79" s="294" t="s">
        <v>732</v>
      </c>
      <c r="D79" s="295" t="s">
        <v>1771</v>
      </c>
      <c r="E79" s="295" t="s">
        <v>1765</v>
      </c>
      <c r="F79" s="295" t="s">
        <v>1754</v>
      </c>
      <c r="G79" s="296" t="s">
        <v>1755</v>
      </c>
      <c r="H79" s="297" t="s">
        <v>1756</v>
      </c>
    </row>
    <row r="80" spans="3:8">
      <c r="C80" s="294" t="s">
        <v>734</v>
      </c>
      <c r="D80" s="295" t="s">
        <v>1771</v>
      </c>
      <c r="E80" s="295" t="s">
        <v>1766</v>
      </c>
      <c r="F80" s="295" t="s">
        <v>483</v>
      </c>
      <c r="G80" s="296" t="s">
        <v>1755</v>
      </c>
      <c r="H80" s="297" t="s">
        <v>1763</v>
      </c>
    </row>
    <row r="81" spans="3:8">
      <c r="C81" s="294" t="s">
        <v>735</v>
      </c>
      <c r="D81" s="295" t="s">
        <v>1764</v>
      </c>
      <c r="E81" s="295" t="s">
        <v>1765</v>
      </c>
      <c r="F81" s="295" t="s">
        <v>483</v>
      </c>
      <c r="G81" s="296" t="s">
        <v>1758</v>
      </c>
      <c r="H81" s="297" t="s">
        <v>1763</v>
      </c>
    </row>
    <row r="82" spans="3:8">
      <c r="C82" s="294" t="s">
        <v>1772</v>
      </c>
      <c r="D82" s="295" t="s">
        <v>1752</v>
      </c>
      <c r="E82" s="295" t="s">
        <v>1765</v>
      </c>
      <c r="F82" s="295" t="s">
        <v>483</v>
      </c>
      <c r="G82" s="296" t="s">
        <v>1758</v>
      </c>
      <c r="H82" s="297" t="s">
        <v>1763</v>
      </c>
    </row>
    <row r="83" spans="3:8">
      <c r="C83" s="294" t="s">
        <v>1773</v>
      </c>
      <c r="D83" s="295" t="s">
        <v>1761</v>
      </c>
      <c r="E83" s="295" t="s">
        <v>1765</v>
      </c>
      <c r="F83" s="295" t="s">
        <v>1754</v>
      </c>
      <c r="G83" s="296" t="s">
        <v>1758</v>
      </c>
      <c r="H83" s="297" t="s">
        <v>1763</v>
      </c>
    </row>
    <row r="84" spans="3:8">
      <c r="C84" s="294" t="s">
        <v>1774</v>
      </c>
      <c r="D84" s="295" t="s">
        <v>1761</v>
      </c>
      <c r="E84" s="295" t="s">
        <v>1775</v>
      </c>
      <c r="F84" s="295" t="s">
        <v>483</v>
      </c>
      <c r="G84" s="296" t="s">
        <v>1755</v>
      </c>
      <c r="H84" s="297" t="s">
        <v>1763</v>
      </c>
    </row>
    <row r="85" ht="15.75" spans="3:8">
      <c r="C85" s="294" t="s">
        <v>1776</v>
      </c>
      <c r="D85" s="295" t="s">
        <v>1764</v>
      </c>
      <c r="E85" s="295" t="s">
        <v>1765</v>
      </c>
      <c r="F85" s="295" t="s">
        <v>1754</v>
      </c>
      <c r="G85" s="296" t="s">
        <v>1768</v>
      </c>
      <c r="H85" s="298" t="s">
        <v>1756</v>
      </c>
    </row>
    <row r="87" spans="3:8">
      <c r="C87" t="s">
        <v>1777</v>
      </c>
      <c r="D87" s="295" t="s">
        <v>1761</v>
      </c>
      <c r="E87" s="295" t="s">
        <v>1765</v>
      </c>
      <c r="F87" s="295" t="s">
        <v>1754</v>
      </c>
      <c r="G87" s="296" t="s">
        <v>1768</v>
      </c>
      <c r="H87" s="256" t="s">
        <v>1778</v>
      </c>
    </row>
  </sheetData>
  <mergeCells count="2">
    <mergeCell ref="K76:L76"/>
    <mergeCell ref="D56:D63"/>
  </mergeCells>
  <pageMargins left="0.7" right="0.7" top="0.75" bottom="0.75" header="0.3" footer="0.3"/>
  <pageSetup paperSize="1" orientation="portrait"/>
  <headerFooter/>
  <drawing r:id="rId1"/>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V151"/>
  <sheetViews>
    <sheetView zoomScale="80" zoomScaleNormal="80" topLeftCell="D98" workbookViewId="0">
      <selection activeCell="Q134" sqref="Q134"/>
    </sheetView>
  </sheetViews>
  <sheetFormatPr defaultColWidth="9" defaultRowHeight="15"/>
  <cols>
    <col min="3" max="3" width="17.3333333333333" customWidth="1"/>
    <col min="5" max="5" width="12.3333333333333" customWidth="1"/>
    <col min="7" max="7" width="28.1047619047619" customWidth="1"/>
    <col min="14" max="14" width="17" customWidth="1"/>
  </cols>
  <sheetData>
    <row r="3" ht="15.75"/>
    <row r="4" spans="3:9">
      <c r="C4" t="s">
        <v>1656</v>
      </c>
      <c r="E4" s="24" t="s">
        <v>1779</v>
      </c>
      <c r="F4" s="25"/>
      <c r="G4" s="25"/>
      <c r="H4" s="25"/>
      <c r="I4" s="30"/>
    </row>
    <row r="5" ht="15.75" spans="5:9">
      <c r="E5" s="26" t="s">
        <v>1780</v>
      </c>
      <c r="F5" s="27"/>
      <c r="G5" s="27"/>
      <c r="H5" s="27"/>
      <c r="I5" s="40"/>
    </row>
    <row r="8" spans="3:3">
      <c r="C8" s="4" t="s">
        <v>1781</v>
      </c>
    </row>
    <row r="9" ht="15.75"/>
    <row r="10" ht="15.75" spans="4:16">
      <c r="D10" s="5" t="s">
        <v>1782</v>
      </c>
      <c r="E10" s="6"/>
      <c r="F10" s="6"/>
      <c r="G10" s="6"/>
      <c r="H10" s="6"/>
      <c r="I10" s="6"/>
      <c r="J10" s="6"/>
      <c r="K10" s="7"/>
      <c r="M10" t="s">
        <v>1783</v>
      </c>
      <c r="N10" t="s">
        <v>641</v>
      </c>
      <c r="P10" t="s">
        <v>1784</v>
      </c>
    </row>
    <row r="11" ht="15.75"/>
    <row r="12" ht="15.75" spans="4:16">
      <c r="D12" s="5" t="s">
        <v>1785</v>
      </c>
      <c r="E12" s="6"/>
      <c r="F12" s="6"/>
      <c r="G12" s="6"/>
      <c r="H12" s="6"/>
      <c r="I12" s="6"/>
      <c r="J12" s="6"/>
      <c r="K12" s="7"/>
      <c r="M12" t="s">
        <v>1783</v>
      </c>
      <c r="N12" t="s">
        <v>1786</v>
      </c>
      <c r="P12" t="s">
        <v>1787</v>
      </c>
    </row>
    <row r="16" ht="15.75" spans="3:3">
      <c r="C16" t="s">
        <v>1788</v>
      </c>
    </row>
    <row r="17" spans="3:8">
      <c r="C17" s="24" t="s">
        <v>1789</v>
      </c>
      <c r="D17" s="25"/>
      <c r="E17" s="25"/>
      <c r="F17" s="25"/>
      <c r="G17" s="25"/>
      <c r="H17" s="30"/>
    </row>
    <row r="18" spans="3:8">
      <c r="C18" s="32"/>
      <c r="D18" s="100" t="s">
        <v>1790</v>
      </c>
      <c r="E18" s="100"/>
      <c r="F18" s="100"/>
      <c r="G18" s="100"/>
      <c r="H18" s="33"/>
    </row>
    <row r="19" spans="3:8">
      <c r="C19" s="32"/>
      <c r="D19" s="100" t="s">
        <v>1791</v>
      </c>
      <c r="E19" s="100"/>
      <c r="F19" s="100"/>
      <c r="G19" s="100"/>
      <c r="H19" s="33"/>
    </row>
    <row r="20" ht="15.75" spans="3:8">
      <c r="C20" s="26"/>
      <c r="D20" s="27"/>
      <c r="E20" s="27" t="s">
        <v>1792</v>
      </c>
      <c r="F20" s="27"/>
      <c r="G20" s="27"/>
      <c r="H20" s="40"/>
    </row>
    <row r="23" ht="15.75"/>
    <row r="24" ht="15.75" spans="3:11">
      <c r="C24" s="247" t="s">
        <v>1656</v>
      </c>
      <c r="D24" s="248"/>
      <c r="E24" s="248"/>
      <c r="F24" s="248"/>
      <c r="G24" s="248"/>
      <c r="H24" s="248"/>
      <c r="I24" s="248"/>
      <c r="J24" s="248"/>
      <c r="K24" s="257"/>
    </row>
    <row r="25" ht="15.75" spans="4:4">
      <c r="D25" t="s">
        <v>1738</v>
      </c>
    </row>
    <row r="26" ht="15.75" spans="3:6">
      <c r="C26" s="249" t="s">
        <v>1739</v>
      </c>
      <c r="E26" s="123" t="s">
        <v>1712</v>
      </c>
      <c r="F26" t="s">
        <v>1713</v>
      </c>
    </row>
    <row r="27" ht="15.75" spans="3:15">
      <c r="C27" s="250"/>
      <c r="H27" s="5" t="s">
        <v>1740</v>
      </c>
      <c r="I27" s="6"/>
      <c r="J27" s="6"/>
      <c r="K27" s="6"/>
      <c r="L27" s="6"/>
      <c r="M27" s="7"/>
      <c r="O27" t="s">
        <v>1793</v>
      </c>
    </row>
    <row r="28" ht="15.75" spans="3:13">
      <c r="C28" s="250"/>
      <c r="E28" s="251" t="s">
        <v>1794</v>
      </c>
      <c r="H28" s="18" t="s">
        <v>1712</v>
      </c>
      <c r="I28" s="19" t="s">
        <v>1741</v>
      </c>
      <c r="J28" s="19"/>
      <c r="K28" s="19"/>
      <c r="L28" s="19"/>
      <c r="M28" s="20"/>
    </row>
    <row r="29" spans="3:12">
      <c r="C29" s="250"/>
      <c r="L29" t="s">
        <v>1742</v>
      </c>
    </row>
    <row r="30" spans="3:3">
      <c r="C30" s="250"/>
    </row>
    <row r="31" spans="3:3">
      <c r="C31" s="250"/>
    </row>
    <row r="32" ht="15.75" spans="3:3">
      <c r="C32" s="250"/>
    </row>
    <row r="33" ht="15.75" spans="3:7">
      <c r="C33" s="252"/>
      <c r="E33" s="123" t="s">
        <v>1435</v>
      </c>
      <c r="G33" t="s">
        <v>1743</v>
      </c>
    </row>
    <row r="34" spans="3:3">
      <c r="C34" s="253"/>
    </row>
    <row r="35" ht="15.75"/>
    <row r="36" ht="15.75" spans="3:5">
      <c r="C36" s="254" t="s">
        <v>1745</v>
      </c>
      <c r="E36" s="123" t="s">
        <v>865</v>
      </c>
    </row>
    <row r="41" spans="3:8">
      <c r="C41" t="s">
        <v>1746</v>
      </c>
      <c r="D41" t="s">
        <v>1747</v>
      </c>
      <c r="E41" t="s">
        <v>1748</v>
      </c>
      <c r="F41" t="s">
        <v>1749</v>
      </c>
      <c r="G41" t="s">
        <v>1750</v>
      </c>
      <c r="H41" t="s">
        <v>1751</v>
      </c>
    </row>
    <row r="42" ht="15.75" spans="3:11">
      <c r="C42" t="s">
        <v>658</v>
      </c>
      <c r="D42" s="255" t="s">
        <v>1752</v>
      </c>
      <c r="E42" s="255" t="s">
        <v>1753</v>
      </c>
      <c r="F42" s="255" t="s">
        <v>1754</v>
      </c>
      <c r="G42" s="255" t="s">
        <v>1755</v>
      </c>
      <c r="H42" t="s">
        <v>1756</v>
      </c>
      <c r="K42" t="s">
        <v>1757</v>
      </c>
    </row>
    <row r="43" ht="15.75" spans="3:19">
      <c r="C43" t="s">
        <v>659</v>
      </c>
      <c r="D43" s="255" t="s">
        <v>1752</v>
      </c>
      <c r="E43" s="255" t="s">
        <v>1753</v>
      </c>
      <c r="F43" s="255" t="s">
        <v>1754</v>
      </c>
      <c r="G43" s="255" t="s">
        <v>1758</v>
      </c>
      <c r="H43" t="s">
        <v>1756</v>
      </c>
      <c r="L43" t="s">
        <v>1759</v>
      </c>
      <c r="M43" s="215" t="s">
        <v>1760</v>
      </c>
      <c r="N43" s="216"/>
      <c r="O43" s="216"/>
      <c r="P43" s="216"/>
      <c r="Q43" s="216"/>
      <c r="R43" s="216"/>
      <c r="S43" s="217"/>
    </row>
    <row r="44" spans="3:8">
      <c r="C44" t="s">
        <v>660</v>
      </c>
      <c r="D44" s="255" t="s">
        <v>1761</v>
      </c>
      <c r="E44" s="255" t="s">
        <v>1753</v>
      </c>
      <c r="F44" s="255" t="s">
        <v>1754</v>
      </c>
      <c r="G44" s="255" t="s">
        <v>1762</v>
      </c>
      <c r="H44" t="s">
        <v>1763</v>
      </c>
    </row>
    <row r="45" spans="3:8">
      <c r="C45" t="s">
        <v>726</v>
      </c>
      <c r="D45" s="255" t="s">
        <v>1764</v>
      </c>
      <c r="E45" s="255" t="s">
        <v>1765</v>
      </c>
      <c r="F45" s="255" t="s">
        <v>1754</v>
      </c>
      <c r="G45" s="255" t="s">
        <v>1762</v>
      </c>
      <c r="H45" t="s">
        <v>1763</v>
      </c>
    </row>
    <row r="46" spans="3:8">
      <c r="C46" t="s">
        <v>728</v>
      </c>
      <c r="D46" s="255" t="s">
        <v>1764</v>
      </c>
      <c r="E46" s="255" t="s">
        <v>1766</v>
      </c>
      <c r="F46" s="255" t="s">
        <v>483</v>
      </c>
      <c r="G46" s="255" t="s">
        <v>1762</v>
      </c>
      <c r="H46" t="s">
        <v>1763</v>
      </c>
    </row>
    <row r="47" ht="15.75" spans="3:8">
      <c r="C47" t="s">
        <v>730</v>
      </c>
      <c r="D47" s="255" t="s">
        <v>1764</v>
      </c>
      <c r="E47" s="255" t="s">
        <v>1766</v>
      </c>
      <c r="F47" s="255" t="s">
        <v>483</v>
      </c>
      <c r="G47" s="255" t="s">
        <v>1768</v>
      </c>
      <c r="H47" t="s">
        <v>1756</v>
      </c>
    </row>
    <row r="48" spans="3:12">
      <c r="C48" t="s">
        <v>731</v>
      </c>
      <c r="D48" s="255" t="s">
        <v>1761</v>
      </c>
      <c r="E48" s="255" t="s">
        <v>1766</v>
      </c>
      <c r="F48" s="255" t="s">
        <v>483</v>
      </c>
      <c r="G48" s="255" t="s">
        <v>1755</v>
      </c>
      <c r="H48" t="s">
        <v>1763</v>
      </c>
      <c r="K48" s="258" t="s">
        <v>1767</v>
      </c>
      <c r="L48" s="259"/>
    </row>
    <row r="49" spans="3:12">
      <c r="C49" t="s">
        <v>732</v>
      </c>
      <c r="D49" s="255" t="s">
        <v>1771</v>
      </c>
      <c r="E49" s="255" t="s">
        <v>1765</v>
      </c>
      <c r="F49" s="255" t="s">
        <v>1754</v>
      </c>
      <c r="G49" s="255" t="s">
        <v>1755</v>
      </c>
      <c r="H49" t="s">
        <v>1756</v>
      </c>
      <c r="K49" s="260" t="s">
        <v>1769</v>
      </c>
      <c r="L49" s="260" t="s">
        <v>1770</v>
      </c>
    </row>
    <row r="50" ht="15.75" spans="3:8">
      <c r="C50" t="s">
        <v>734</v>
      </c>
      <c r="D50" s="255" t="s">
        <v>1771</v>
      </c>
      <c r="E50" s="255" t="s">
        <v>1766</v>
      </c>
      <c r="F50" s="255" t="s">
        <v>483</v>
      </c>
      <c r="G50" s="255" t="s">
        <v>1755</v>
      </c>
      <c r="H50" t="s">
        <v>1763</v>
      </c>
    </row>
    <row r="51" ht="15.75" spans="3:22">
      <c r="C51" t="s">
        <v>735</v>
      </c>
      <c r="D51" s="255" t="s">
        <v>1764</v>
      </c>
      <c r="E51" s="255" t="s">
        <v>1765</v>
      </c>
      <c r="F51" s="255" t="s">
        <v>483</v>
      </c>
      <c r="G51" s="255" t="s">
        <v>1758</v>
      </c>
      <c r="H51" t="s">
        <v>1763</v>
      </c>
      <c r="M51" t="s">
        <v>1795</v>
      </c>
      <c r="N51" s="5" t="s">
        <v>1796</v>
      </c>
      <c r="O51" s="6"/>
      <c r="P51" s="7"/>
      <c r="S51" t="s">
        <v>1753</v>
      </c>
      <c r="T51" t="s">
        <v>1797</v>
      </c>
      <c r="U51" t="s">
        <v>1225</v>
      </c>
      <c r="V51" t="s">
        <v>1798</v>
      </c>
    </row>
    <row r="52" ht="15.75" spans="3:12">
      <c r="C52" t="s">
        <v>1772</v>
      </c>
      <c r="D52" s="255" t="s">
        <v>1752</v>
      </c>
      <c r="E52" s="255" t="s">
        <v>1765</v>
      </c>
      <c r="F52" s="255" t="s">
        <v>483</v>
      </c>
      <c r="G52" s="255" t="s">
        <v>1758</v>
      </c>
      <c r="H52" t="s">
        <v>1763</v>
      </c>
      <c r="L52" s="261" t="s">
        <v>1799</v>
      </c>
    </row>
    <row r="53" ht="15.75" spans="3:8">
      <c r="C53" t="s">
        <v>1773</v>
      </c>
      <c r="D53" s="255" t="s">
        <v>1761</v>
      </c>
      <c r="E53" s="255" t="s">
        <v>1765</v>
      </c>
      <c r="F53" s="255" t="s">
        <v>1754</v>
      </c>
      <c r="G53" s="255" t="s">
        <v>1758</v>
      </c>
      <c r="H53" t="s">
        <v>1763</v>
      </c>
    </row>
    <row r="54" ht="15.75" spans="3:19">
      <c r="C54" t="s">
        <v>1774</v>
      </c>
      <c r="D54" s="255" t="s">
        <v>1761</v>
      </c>
      <c r="E54" s="255" t="s">
        <v>1775</v>
      </c>
      <c r="F54" s="255" t="s">
        <v>483</v>
      </c>
      <c r="G54" s="255" t="s">
        <v>1755</v>
      </c>
      <c r="H54" t="s">
        <v>1763</v>
      </c>
      <c r="K54" s="123" t="s">
        <v>1800</v>
      </c>
      <c r="R54" t="s">
        <v>1748</v>
      </c>
      <c r="S54" t="s">
        <v>1801</v>
      </c>
    </row>
    <row r="55" ht="15.75" spans="3:8">
      <c r="C55" t="s">
        <v>1776</v>
      </c>
      <c r="D55" s="255" t="s">
        <v>1764</v>
      </c>
      <c r="E55" s="255" t="s">
        <v>1765</v>
      </c>
      <c r="F55" s="255" t="s">
        <v>1754</v>
      </c>
      <c r="G55" s="255" t="s">
        <v>1768</v>
      </c>
      <c r="H55" t="s">
        <v>1756</v>
      </c>
    </row>
    <row r="56" ht="15.75" spans="12:12">
      <c r="L56" s="262" t="s">
        <v>1755</v>
      </c>
    </row>
    <row r="57" ht="15.75" spans="3:19">
      <c r="C57" t="s">
        <v>1777</v>
      </c>
      <c r="D57" s="255" t="s">
        <v>1798</v>
      </c>
      <c r="E57" s="255" t="s">
        <v>1798</v>
      </c>
      <c r="F57" s="255" t="s">
        <v>1798</v>
      </c>
      <c r="G57" s="255" t="s">
        <v>1798</v>
      </c>
      <c r="H57" s="256" t="s">
        <v>1778</v>
      </c>
      <c r="M57" t="s">
        <v>1802</v>
      </c>
      <c r="N57" s="5" t="s">
        <v>1803</v>
      </c>
      <c r="O57" s="6"/>
      <c r="P57" s="7"/>
      <c r="S57" t="s">
        <v>1804</v>
      </c>
    </row>
    <row r="61" spans="3:4">
      <c r="C61" t="s">
        <v>1435</v>
      </c>
      <c r="D61" t="s">
        <v>1805</v>
      </c>
    </row>
    <row r="62" spans="5:5">
      <c r="E62" t="s">
        <v>1806</v>
      </c>
    </row>
    <row r="65" ht="15.75"/>
    <row r="66" ht="15.75" spans="4:10">
      <c r="D66" s="5" t="s">
        <v>1807</v>
      </c>
      <c r="E66" s="6"/>
      <c r="F66" s="6"/>
      <c r="G66" s="6"/>
      <c r="H66" s="6"/>
      <c r="I66" s="6"/>
      <c r="J66" s="905" t="s">
        <v>1808</v>
      </c>
    </row>
    <row r="67" ht="15.75" spans="4:10">
      <c r="D67" s="18" t="s">
        <v>1809</v>
      </c>
      <c r="E67" s="18"/>
      <c r="F67" s="19"/>
      <c r="G67" s="19"/>
      <c r="H67" s="19"/>
      <c r="I67" s="19"/>
      <c r="J67" s="278">
        <v>0.375</v>
      </c>
    </row>
    <row r="70" spans="4:4">
      <c r="D70" t="s">
        <v>1810</v>
      </c>
    </row>
    <row r="71" ht="15.75"/>
    <row r="72" ht="15.75" spans="5:9">
      <c r="E72" s="263" t="s">
        <v>1811</v>
      </c>
      <c r="F72" s="264"/>
      <c r="G72" s="264"/>
      <c r="H72" s="264"/>
      <c r="I72" s="278"/>
    </row>
    <row r="73" ht="15.75"/>
    <row r="74" spans="4:8">
      <c r="D74" s="24" t="s">
        <v>1812</v>
      </c>
      <c r="E74" s="25"/>
      <c r="F74" s="25"/>
      <c r="G74" s="25"/>
      <c r="H74" s="30">
        <v>0.34</v>
      </c>
    </row>
    <row r="75" spans="4:8">
      <c r="D75" s="265" t="s">
        <v>1813</v>
      </c>
      <c r="E75" s="266"/>
      <c r="F75" s="266"/>
      <c r="G75" s="266"/>
      <c r="H75" s="267">
        <v>0.44</v>
      </c>
    </row>
    <row r="76" spans="4:8">
      <c r="D76" s="32" t="s">
        <v>1814</v>
      </c>
      <c r="E76" s="100"/>
      <c r="F76" s="100"/>
      <c r="G76" s="100"/>
      <c r="H76" s="33">
        <v>0.36</v>
      </c>
    </row>
    <row r="77" ht="15.75" spans="4:8">
      <c r="D77" s="26" t="s">
        <v>1815</v>
      </c>
      <c r="E77" s="27"/>
      <c r="F77" s="27"/>
      <c r="G77" s="27"/>
      <c r="H77" s="40">
        <v>0.42</v>
      </c>
    </row>
    <row r="80" spans="2:4">
      <c r="B80" t="s">
        <v>1816</v>
      </c>
      <c r="D80" s="4" t="s">
        <v>1817</v>
      </c>
    </row>
    <row r="81" spans="4:4">
      <c r="D81" t="s">
        <v>1818</v>
      </c>
    </row>
    <row r="82" spans="5:5">
      <c r="E82" t="s">
        <v>1819</v>
      </c>
    </row>
    <row r="83" spans="6:6">
      <c r="F83" t="s">
        <v>1820</v>
      </c>
    </row>
    <row r="84" spans="7:7">
      <c r="G84" s="4" t="s">
        <v>1821</v>
      </c>
    </row>
    <row r="85" spans="7:7">
      <c r="G85" t="s">
        <v>1822</v>
      </c>
    </row>
    <row r="86" spans="7:7">
      <c r="G86" t="s">
        <v>1823</v>
      </c>
    </row>
    <row r="90" spans="2:4">
      <c r="B90" t="s">
        <v>1824</v>
      </c>
      <c r="D90" t="s">
        <v>1825</v>
      </c>
    </row>
    <row r="91" spans="4:8">
      <c r="D91" s="4" t="s">
        <v>1826</v>
      </c>
      <c r="E91" s="4"/>
      <c r="F91" s="4"/>
      <c r="G91" s="4"/>
      <c r="H91" s="4"/>
    </row>
    <row r="92" spans="5:5">
      <c r="E92" t="s">
        <v>1827</v>
      </c>
    </row>
    <row r="94" spans="4:4">
      <c r="D94" t="s">
        <v>1828</v>
      </c>
    </row>
    <row r="96" ht="15.75"/>
    <row r="97" ht="32.25" customHeight="1" spans="3:14">
      <c r="C97" s="268" t="s">
        <v>1829</v>
      </c>
      <c r="D97" s="269"/>
      <c r="E97" s="269"/>
      <c r="F97" s="269"/>
      <c r="G97" s="269"/>
      <c r="H97" s="269"/>
      <c r="I97" s="269"/>
      <c r="J97" s="269"/>
      <c r="K97" s="269"/>
      <c r="L97" s="269"/>
      <c r="M97" s="269"/>
      <c r="N97" s="279"/>
    </row>
    <row r="98" spans="14:14">
      <c r="N98" t="s">
        <v>1830</v>
      </c>
    </row>
    <row r="99" spans="14:14">
      <c r="N99" t="s">
        <v>1831</v>
      </c>
    </row>
    <row r="100" spans="14:14">
      <c r="N100" t="s">
        <v>1832</v>
      </c>
    </row>
    <row r="102" s="17" customFormat="1" ht="4.2" customHeight="1"/>
    <row r="103" ht="15.75"/>
    <row r="104" ht="15.75" spans="3:3">
      <c r="C104" s="123" t="s">
        <v>154</v>
      </c>
    </row>
    <row r="105" spans="5:9">
      <c r="E105" t="s">
        <v>1833</v>
      </c>
      <c r="I105" t="s">
        <v>1659</v>
      </c>
    </row>
    <row r="107" spans="5:9">
      <c r="E107" t="s">
        <v>1332</v>
      </c>
      <c r="I107" t="s">
        <v>1332</v>
      </c>
    </row>
    <row r="108" spans="5:9">
      <c r="E108" t="s">
        <v>1331</v>
      </c>
      <c r="I108" t="s">
        <v>1333</v>
      </c>
    </row>
    <row r="110" spans="5:5">
      <c r="E110" t="s">
        <v>1333</v>
      </c>
    </row>
    <row r="113" ht="15.75" spans="5:9">
      <c r="E113" s="270" t="s">
        <v>1834</v>
      </c>
      <c r="F113" s="270"/>
      <c r="G113" s="270"/>
      <c r="H113" s="270"/>
      <c r="I113" s="270"/>
    </row>
    <row r="114" ht="15.75" spans="5:12">
      <c r="E114" s="271" t="s">
        <v>1835</v>
      </c>
      <c r="F114" s="272"/>
      <c r="G114" s="272"/>
      <c r="H114" s="272"/>
      <c r="I114" s="272"/>
      <c r="J114" s="272"/>
      <c r="K114" s="272"/>
      <c r="L114" s="280"/>
    </row>
    <row r="115" ht="15.75" spans="5:12">
      <c r="E115" s="273" t="s">
        <v>1836</v>
      </c>
      <c r="F115" s="273"/>
      <c r="G115" s="273"/>
      <c r="H115" s="273"/>
      <c r="I115" s="273"/>
      <c r="J115" s="273"/>
      <c r="K115" s="273"/>
      <c r="L115" s="273"/>
    </row>
    <row r="116" spans="5:13">
      <c r="E116" s="274" t="s">
        <v>1837</v>
      </c>
      <c r="F116" s="275"/>
      <c r="G116" s="275"/>
      <c r="H116" s="275"/>
      <c r="I116" s="275"/>
      <c r="J116" s="275"/>
      <c r="K116" s="275"/>
      <c r="L116" s="275"/>
      <c r="M116" s="281"/>
    </row>
    <row r="117" ht="15.75" spans="5:13">
      <c r="E117" s="276" t="s">
        <v>1838</v>
      </c>
      <c r="F117" s="277"/>
      <c r="G117" s="277"/>
      <c r="H117" s="277"/>
      <c r="I117" s="277"/>
      <c r="J117" s="277"/>
      <c r="K117" s="277"/>
      <c r="L117" s="277"/>
      <c r="M117" s="282"/>
    </row>
    <row r="121" spans="5:5">
      <c r="E121" t="s">
        <v>1839</v>
      </c>
    </row>
    <row r="123" spans="5:5">
      <c r="E123" t="s">
        <v>1705</v>
      </c>
    </row>
    <row r="125" spans="7:7">
      <c r="G125" t="s">
        <v>1435</v>
      </c>
    </row>
    <row r="126" spans="7:9">
      <c r="G126" t="s">
        <v>1713</v>
      </c>
      <c r="I126" t="s">
        <v>1712</v>
      </c>
    </row>
    <row r="128" spans="7:7">
      <c r="G128" t="s">
        <v>1840</v>
      </c>
    </row>
    <row r="129" spans="8:8">
      <c r="H129" t="s">
        <v>1841</v>
      </c>
    </row>
    <row r="130" spans="8:8">
      <c r="H130" t="s">
        <v>1842</v>
      </c>
    </row>
    <row r="131" spans="8:8">
      <c r="H131" t="s">
        <v>1843</v>
      </c>
    </row>
    <row r="132" spans="8:10">
      <c r="H132" t="s">
        <v>1844</v>
      </c>
      <c r="J132" t="s">
        <v>1845</v>
      </c>
    </row>
    <row r="133" spans="11:11">
      <c r="K133" t="s">
        <v>1846</v>
      </c>
    </row>
    <row r="134" spans="8:8">
      <c r="H134" t="s">
        <v>1847</v>
      </c>
    </row>
    <row r="136" spans="8:8">
      <c r="H136" t="s">
        <v>1848</v>
      </c>
    </row>
    <row r="142" spans="3:3">
      <c r="C142" t="s">
        <v>1849</v>
      </c>
    </row>
    <row r="144" spans="6:6">
      <c r="F144" t="s">
        <v>1850</v>
      </c>
    </row>
    <row r="145" ht="15.75"/>
    <row r="146" spans="6:8">
      <c r="F146" s="274"/>
      <c r="G146" s="275"/>
      <c r="H146" s="281"/>
    </row>
    <row r="147" spans="6:8">
      <c r="F147" s="283"/>
      <c r="G147" s="284"/>
      <c r="H147" s="285"/>
    </row>
    <row r="148" spans="6:8">
      <c r="F148" s="283"/>
      <c r="G148" s="284"/>
      <c r="H148" s="285"/>
    </row>
    <row r="149" spans="6:8">
      <c r="F149" s="283"/>
      <c r="G149" s="284"/>
      <c r="H149" s="285"/>
    </row>
    <row r="150" spans="6:8">
      <c r="F150" s="283"/>
      <c r="G150" s="284"/>
      <c r="H150" s="285"/>
    </row>
    <row r="151" ht="15.75" spans="6:8">
      <c r="F151" s="276"/>
      <c r="G151" s="277"/>
      <c r="H151" s="282"/>
    </row>
  </sheetData>
  <mergeCells count="3">
    <mergeCell ref="K48:L48"/>
    <mergeCell ref="C97:N97"/>
    <mergeCell ref="C26:C33"/>
  </mergeCells>
  <pageMargins left="0.7" right="0.7" top="0.75" bottom="0.75" header="0.3" footer="0.3"/>
  <headerFooter/>
  <drawing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U58"/>
  <sheetViews>
    <sheetView zoomScale="130" zoomScaleNormal="130" topLeftCell="B49" workbookViewId="0">
      <selection activeCell="D56" sqref="D56"/>
    </sheetView>
  </sheetViews>
  <sheetFormatPr defaultColWidth="9" defaultRowHeight="15"/>
  <cols>
    <col min="4" max="4" width="18.1047619047619" customWidth="1"/>
    <col min="7" max="7" width="22.4380952380952" customWidth="1"/>
    <col min="11" max="11" width="17.1047619047619" customWidth="1"/>
    <col min="13" max="13" width="1.55238095238095" style="17" customWidth="1"/>
    <col min="15" max="15" width="14.3333333333333" customWidth="1"/>
    <col min="17" max="17" width="20.552380952381" customWidth="1"/>
    <col min="19" max="19" width="18.1047619047619" customWidth="1"/>
    <col min="21" max="21" width="15.3333333333333" customWidth="1"/>
  </cols>
  <sheetData>
    <row r="1" spans="2:2">
      <c r="B1" t="s">
        <v>1656</v>
      </c>
    </row>
    <row r="4" spans="2:2">
      <c r="B4" t="s">
        <v>1851</v>
      </c>
    </row>
    <row r="6" spans="2:2">
      <c r="B6" t="s">
        <v>1852</v>
      </c>
    </row>
    <row r="8" spans="3:3">
      <c r="C8" t="s">
        <v>1853</v>
      </c>
    </row>
    <row r="10" spans="3:3">
      <c r="C10" t="s">
        <v>1854</v>
      </c>
    </row>
    <row r="11" ht="15.75"/>
    <row r="12" spans="3:7">
      <c r="C12" s="24" t="s">
        <v>1633</v>
      </c>
      <c r="D12" s="25"/>
      <c r="E12" s="30"/>
      <c r="G12" t="s">
        <v>1855</v>
      </c>
    </row>
    <row r="13" spans="3:5">
      <c r="C13" s="32" t="s">
        <v>1650</v>
      </c>
      <c r="D13" s="100" t="s">
        <v>1651</v>
      </c>
      <c r="E13" s="33"/>
    </row>
    <row r="14" ht="15.75" spans="3:5">
      <c r="C14" s="26" t="s">
        <v>1171</v>
      </c>
      <c r="D14" s="27"/>
      <c r="E14" s="40"/>
    </row>
    <row r="16" spans="3:3">
      <c r="C16" t="s">
        <v>1856</v>
      </c>
    </row>
    <row r="18" spans="3:3">
      <c r="C18" t="s">
        <v>1857</v>
      </c>
    </row>
    <row r="19" spans="3:3">
      <c r="C19" t="s">
        <v>1858</v>
      </c>
    </row>
    <row r="20" ht="15.75"/>
    <row r="21" spans="3:9">
      <c r="C21" s="231" t="s">
        <v>1859</v>
      </c>
      <c r="D21" s="232"/>
      <c r="E21" s="232"/>
      <c r="F21" s="232"/>
      <c r="G21" s="232"/>
      <c r="H21" s="232"/>
      <c r="I21" s="241"/>
    </row>
    <row r="22" ht="15.75" spans="3:21">
      <c r="C22" s="233"/>
      <c r="D22" s="36"/>
      <c r="E22" s="36"/>
      <c r="F22" s="36"/>
      <c r="G22" s="36"/>
      <c r="H22" s="36"/>
      <c r="I22" s="242"/>
      <c r="O22" t="s">
        <v>1860</v>
      </c>
      <c r="Q22" t="s">
        <v>1861</v>
      </c>
      <c r="S22" t="s">
        <v>1862</v>
      </c>
      <c r="U22" t="s">
        <v>1863</v>
      </c>
    </row>
    <row r="23" ht="15.75" spans="3:21">
      <c r="C23" s="234"/>
      <c r="D23" s="235"/>
      <c r="E23" s="235"/>
      <c r="F23" s="235"/>
      <c r="G23" s="235"/>
      <c r="H23" s="235"/>
      <c r="I23" s="243"/>
      <c r="O23" s="236"/>
      <c r="Q23" s="236"/>
      <c r="S23" s="236"/>
      <c r="U23" s="236"/>
    </row>
    <row r="24" ht="15.75" spans="4:21">
      <c r="D24" t="s">
        <v>1860</v>
      </c>
      <c r="G24" t="s">
        <v>1860</v>
      </c>
      <c r="I24" t="s">
        <v>1860</v>
      </c>
      <c r="O24" s="238"/>
      <c r="Q24" s="238"/>
      <c r="S24" s="238"/>
      <c r="U24" s="238"/>
    </row>
    <row r="25" spans="4:21">
      <c r="D25" s="236">
        <v>1</v>
      </c>
      <c r="G25" s="236">
        <v>1</v>
      </c>
      <c r="I25" s="236">
        <v>2</v>
      </c>
      <c r="O25" s="238"/>
      <c r="Q25" s="238"/>
      <c r="S25" s="238"/>
      <c r="U25" s="238"/>
    </row>
    <row r="26" ht="15.75" spans="3:21">
      <c r="C26" s="237">
        <v>4</v>
      </c>
      <c r="D26" s="238">
        <v>2</v>
      </c>
      <c r="G26" s="238">
        <v>1</v>
      </c>
      <c r="I26" s="238">
        <v>2</v>
      </c>
      <c r="O26" s="239"/>
      <c r="Q26" s="239"/>
      <c r="S26" s="239"/>
      <c r="U26" s="239"/>
    </row>
    <row r="27" ht="15.75" spans="4:11">
      <c r="D27" s="238">
        <v>3</v>
      </c>
      <c r="G27" s="238">
        <v>2</v>
      </c>
      <c r="I27" s="238">
        <v>1</v>
      </c>
      <c r="K27" t="s">
        <v>1860</v>
      </c>
    </row>
    <row r="28" ht="15.75" spans="4:19">
      <c r="D28" s="239">
        <v>4</v>
      </c>
      <c r="G28" s="239">
        <v>3</v>
      </c>
      <c r="I28" s="239">
        <v>3</v>
      </c>
      <c r="K28" s="236">
        <v>2</v>
      </c>
      <c r="Q28" t="s">
        <v>1864</v>
      </c>
      <c r="S28" t="s">
        <v>1865</v>
      </c>
    </row>
    <row r="29" spans="11:19">
      <c r="K29" s="238">
        <v>3</v>
      </c>
      <c r="Q29" s="236"/>
      <c r="S29" s="236"/>
    </row>
    <row r="30" ht="15.75" spans="7:19">
      <c r="G30" t="s">
        <v>1860</v>
      </c>
      <c r="I30" t="s">
        <v>1860</v>
      </c>
      <c r="K30" s="238">
        <v>3</v>
      </c>
      <c r="Q30" s="238"/>
      <c r="S30" s="238"/>
    </row>
    <row r="31" ht="15.75" spans="7:19">
      <c r="G31" s="236">
        <v>1</v>
      </c>
      <c r="I31" s="236">
        <v>2</v>
      </c>
      <c r="K31" s="239">
        <v>1</v>
      </c>
      <c r="Q31" s="238"/>
      <c r="S31" s="238"/>
    </row>
    <row r="32" ht="15.75" spans="7:19">
      <c r="G32" s="238">
        <v>1</v>
      </c>
      <c r="I32" s="238">
        <v>3</v>
      </c>
      <c r="Q32" s="239"/>
      <c r="S32" s="239"/>
    </row>
    <row r="33" spans="7:9">
      <c r="G33" s="238">
        <v>1</v>
      </c>
      <c r="I33" s="238">
        <v>3</v>
      </c>
    </row>
    <row r="34" ht="15.75" spans="7:9">
      <c r="G34" s="239">
        <v>2</v>
      </c>
      <c r="I34" s="239">
        <v>4</v>
      </c>
    </row>
    <row r="43" spans="3:3">
      <c r="C43" t="s">
        <v>1866</v>
      </c>
    </row>
    <row r="44" spans="4:4">
      <c r="D44" t="s">
        <v>1867</v>
      </c>
    </row>
    <row r="45" ht="15.75"/>
    <row r="46" ht="15.75" spans="4:15">
      <c r="D46" s="240" t="s">
        <v>1868</v>
      </c>
      <c r="F46" s="24" t="s">
        <v>1869</v>
      </c>
      <c r="G46" s="25"/>
      <c r="H46" s="25"/>
      <c r="I46" s="25"/>
      <c r="J46" s="25"/>
      <c r="K46" s="25"/>
      <c r="L46" s="25"/>
      <c r="M46" s="244"/>
      <c r="N46" s="25"/>
      <c r="O46" s="30"/>
    </row>
    <row r="47" spans="6:15">
      <c r="F47" s="32" t="s">
        <v>1870</v>
      </c>
      <c r="G47" s="100"/>
      <c r="H47" s="100"/>
      <c r="I47" s="100"/>
      <c r="J47" s="100"/>
      <c r="K47" s="100"/>
      <c r="L47" s="100"/>
      <c r="M47" s="245"/>
      <c r="N47" s="100"/>
      <c r="O47" s="33"/>
    </row>
    <row r="48" spans="6:15">
      <c r="F48" s="32" t="s">
        <v>1871</v>
      </c>
      <c r="G48" s="100"/>
      <c r="H48" s="100"/>
      <c r="I48" s="100"/>
      <c r="J48" s="100"/>
      <c r="K48" s="100"/>
      <c r="L48" s="100"/>
      <c r="M48" s="245"/>
      <c r="N48" s="100"/>
      <c r="O48" s="33"/>
    </row>
    <row r="49" spans="6:15">
      <c r="F49" s="32"/>
      <c r="G49" s="100"/>
      <c r="H49" s="100"/>
      <c r="I49" s="100"/>
      <c r="J49" s="100"/>
      <c r="K49" s="100"/>
      <c r="L49" s="100"/>
      <c r="M49" s="245"/>
      <c r="N49" s="100"/>
      <c r="O49" s="33"/>
    </row>
    <row r="50" spans="6:15">
      <c r="F50" s="32" t="s">
        <v>1872</v>
      </c>
      <c r="G50" s="100"/>
      <c r="H50" s="100"/>
      <c r="I50" s="100"/>
      <c r="J50" s="100"/>
      <c r="K50" s="100"/>
      <c r="L50" s="100"/>
      <c r="M50" s="245"/>
      <c r="N50" s="100"/>
      <c r="O50" s="33"/>
    </row>
    <row r="51" spans="6:15">
      <c r="F51" s="32"/>
      <c r="G51" s="100"/>
      <c r="H51" s="100"/>
      <c r="I51" s="100"/>
      <c r="J51" s="100"/>
      <c r="K51" s="100"/>
      <c r="L51" s="100"/>
      <c r="M51" s="245"/>
      <c r="N51" s="100"/>
      <c r="O51" s="33"/>
    </row>
    <row r="52" spans="6:15">
      <c r="F52" s="32" t="s">
        <v>1873</v>
      </c>
      <c r="G52" s="100"/>
      <c r="H52" s="100"/>
      <c r="I52" s="100"/>
      <c r="J52" s="100"/>
      <c r="K52" s="100"/>
      <c r="L52" s="100"/>
      <c r="M52" s="245"/>
      <c r="N52" s="100"/>
      <c r="O52" s="33"/>
    </row>
    <row r="53" spans="6:15">
      <c r="F53" s="32"/>
      <c r="G53" s="100"/>
      <c r="H53" s="100"/>
      <c r="I53" s="100"/>
      <c r="J53" s="100"/>
      <c r="K53" s="100"/>
      <c r="L53" s="100"/>
      <c r="M53" s="245"/>
      <c r="N53" s="100"/>
      <c r="O53" s="33"/>
    </row>
    <row r="54" ht="15.75" spans="6:15">
      <c r="F54" s="26" t="s">
        <v>1874</v>
      </c>
      <c r="G54" s="27"/>
      <c r="H54" s="27"/>
      <c r="I54" s="27"/>
      <c r="J54" s="27"/>
      <c r="K54" s="27"/>
      <c r="L54" s="27"/>
      <c r="M54" s="246"/>
      <c r="N54" s="27"/>
      <c r="O54" s="40"/>
    </row>
    <row r="58" spans="4:4">
      <c r="D58" t="s">
        <v>1875</v>
      </c>
    </row>
  </sheetData>
  <mergeCells count="1">
    <mergeCell ref="C21:I23"/>
  </mergeCells>
  <pageMargins left="0.7" right="0.7" top="0.75" bottom="0.75" header="0.3" footer="0.3"/>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03"/>
  <sheetViews>
    <sheetView zoomScale="140" zoomScaleNormal="140" workbookViewId="0">
      <selection activeCell="A3" sqref="A3"/>
    </sheetView>
  </sheetViews>
  <sheetFormatPr defaultColWidth="9" defaultRowHeight="15"/>
  <cols>
    <col min="1" max="1" width="14.8857142857143" customWidth="1"/>
    <col min="2" max="2" width="13.3333333333333" customWidth="1"/>
    <col min="4" max="4" width="12" customWidth="1"/>
    <col min="8" max="8" width="12.6666666666667" customWidth="1"/>
    <col min="11" max="11" width="13.3333333333333" customWidth="1"/>
  </cols>
  <sheetData>
    <row r="1" ht="15.75" spans="2:6">
      <c r="B1" s="18" t="s">
        <v>1876</v>
      </c>
      <c r="C1" s="19"/>
      <c r="D1" s="19"/>
      <c r="E1" s="19"/>
      <c r="F1" s="20"/>
    </row>
    <row r="2" ht="15.75"/>
    <row r="3" ht="35.25" customHeight="1" spans="1:10">
      <c r="A3" s="140">
        <v>43596</v>
      </c>
      <c r="C3" s="207" t="s">
        <v>1877</v>
      </c>
      <c r="D3" s="208"/>
      <c r="E3" s="208"/>
      <c r="F3" s="208"/>
      <c r="G3" s="208"/>
      <c r="H3" s="208"/>
      <c r="I3" s="208"/>
      <c r="J3" s="220"/>
    </row>
    <row r="6" ht="16.5" spans="2:2">
      <c r="B6" s="209" t="s">
        <v>1878</v>
      </c>
    </row>
    <row r="8" spans="3:14">
      <c r="C8" t="s">
        <v>1879</v>
      </c>
      <c r="E8" t="s">
        <v>1880</v>
      </c>
      <c r="L8" t="s">
        <v>1144</v>
      </c>
      <c r="N8" t="s">
        <v>1154</v>
      </c>
    </row>
    <row r="9" spans="14:16">
      <c r="N9" t="s">
        <v>1656</v>
      </c>
      <c r="P9" t="s">
        <v>1881</v>
      </c>
    </row>
    <row r="10" ht="15.75" spans="14:14">
      <c r="N10" t="s">
        <v>1171</v>
      </c>
    </row>
    <row r="11" ht="15.75" spans="2:14">
      <c r="B11" s="210" t="s">
        <v>83</v>
      </c>
      <c r="N11" t="s">
        <v>1882</v>
      </c>
    </row>
    <row r="12" ht="15.75" spans="2:14">
      <c r="B12" s="4"/>
      <c r="N12" t="s">
        <v>1883</v>
      </c>
    </row>
    <row r="13" ht="15.75" spans="2:14">
      <c r="B13" s="211" t="s">
        <v>1884</v>
      </c>
      <c r="C13" s="212"/>
      <c r="D13" s="212"/>
      <c r="E13" s="212"/>
      <c r="F13" s="212"/>
      <c r="G13" s="212"/>
      <c r="H13" s="213"/>
      <c r="N13" t="s">
        <v>1161</v>
      </c>
    </row>
    <row r="14" spans="14:14">
      <c r="N14" t="s">
        <v>1165</v>
      </c>
    </row>
    <row r="17" spans="3:12">
      <c r="C17" t="s">
        <v>1885</v>
      </c>
      <c r="E17" t="s">
        <v>1886</v>
      </c>
      <c r="L17" t="s">
        <v>1452</v>
      </c>
    </row>
    <row r="19" spans="13:13">
      <c r="M19" t="s">
        <v>1543</v>
      </c>
    </row>
    <row r="20" spans="5:13">
      <c r="E20" t="s">
        <v>1887</v>
      </c>
      <c r="M20" t="s">
        <v>1192</v>
      </c>
    </row>
    <row r="21" spans="5:5">
      <c r="E21" t="s">
        <v>1888</v>
      </c>
    </row>
    <row r="22" spans="5:5">
      <c r="E22" t="s">
        <v>1889</v>
      </c>
    </row>
    <row r="23" spans="5:5">
      <c r="E23" t="s">
        <v>1890</v>
      </c>
    </row>
    <row r="25" ht="15.75"/>
    <row r="26" ht="15.75" spans="2:8">
      <c r="B26" s="149" t="s">
        <v>1891</v>
      </c>
      <c r="C26" s="150"/>
      <c r="D26" s="156"/>
      <c r="F26" s="149" t="s">
        <v>1892</v>
      </c>
      <c r="G26" s="150"/>
      <c r="H26" s="156"/>
    </row>
    <row r="28" spans="2:2">
      <c r="B28" t="s">
        <v>1893</v>
      </c>
    </row>
    <row r="29" spans="2:2">
      <c r="B29" t="s">
        <v>1894</v>
      </c>
    </row>
    <row r="30" ht="15.75"/>
    <row r="31" spans="2:11">
      <c r="B31" s="62" t="s">
        <v>1895</v>
      </c>
      <c r="C31" s="63"/>
      <c r="D31" s="63"/>
      <c r="E31" s="63"/>
      <c r="F31" s="63"/>
      <c r="G31" s="63"/>
      <c r="H31" s="63"/>
      <c r="I31" s="63"/>
      <c r="J31" s="63"/>
      <c r="K31" s="221" t="s">
        <v>1896</v>
      </c>
    </row>
    <row r="32" ht="15.75" spans="2:11">
      <c r="B32" s="214"/>
      <c r="C32" s="163"/>
      <c r="D32" s="163" t="s">
        <v>1897</v>
      </c>
      <c r="E32" s="163"/>
      <c r="F32" s="163"/>
      <c r="G32" s="163"/>
      <c r="H32" s="163"/>
      <c r="I32" s="163"/>
      <c r="J32" s="163"/>
      <c r="K32" s="222" t="s">
        <v>1898</v>
      </c>
    </row>
    <row r="33" spans="2:11">
      <c r="B33" s="214"/>
      <c r="C33" s="163"/>
      <c r="D33" s="163"/>
      <c r="E33" s="163"/>
      <c r="F33" s="163"/>
      <c r="G33" s="163"/>
      <c r="H33" s="163"/>
      <c r="I33" s="163"/>
      <c r="J33" s="163"/>
      <c r="K33" s="218"/>
    </row>
    <row r="34" spans="2:11">
      <c r="B34" s="214"/>
      <c r="C34" s="163"/>
      <c r="D34" s="163" t="s">
        <v>1899</v>
      </c>
      <c r="E34" s="163"/>
      <c r="F34" s="163"/>
      <c r="G34" s="163"/>
      <c r="H34" s="163"/>
      <c r="I34" s="163"/>
      <c r="J34" s="163"/>
      <c r="K34" s="218"/>
    </row>
    <row r="35" spans="2:11">
      <c r="B35" s="214"/>
      <c r="C35" s="163"/>
      <c r="D35" s="163"/>
      <c r="E35" s="163" t="s">
        <v>1900</v>
      </c>
      <c r="F35" s="163"/>
      <c r="G35" s="163"/>
      <c r="H35" s="163"/>
      <c r="I35" s="163"/>
      <c r="J35" s="163"/>
      <c r="K35" s="218"/>
    </row>
    <row r="36" ht="15.75" spans="2:11">
      <c r="B36" s="65"/>
      <c r="C36" s="66"/>
      <c r="D36" s="66" t="s">
        <v>1901</v>
      </c>
      <c r="E36" s="66"/>
      <c r="F36" s="66"/>
      <c r="G36" s="66"/>
      <c r="H36" s="66"/>
      <c r="I36" s="66"/>
      <c r="J36" s="66"/>
      <c r="K36" s="67"/>
    </row>
    <row r="37" ht="15.75"/>
    <row r="38" ht="15.75" spans="3:8">
      <c r="C38" s="215" t="s">
        <v>1902</v>
      </c>
      <c r="D38" s="216"/>
      <c r="E38" s="216"/>
      <c r="F38" s="216"/>
      <c r="G38" s="216"/>
      <c r="H38" s="217"/>
    </row>
    <row r="39" ht="15.75"/>
    <row r="40" spans="2:11">
      <c r="B40" s="62" t="s">
        <v>1903</v>
      </c>
      <c r="C40" s="63"/>
      <c r="D40" s="63"/>
      <c r="E40" s="63"/>
      <c r="F40" s="63"/>
      <c r="G40" s="63"/>
      <c r="H40" s="63"/>
      <c r="I40" s="63"/>
      <c r="J40" s="63"/>
      <c r="K40" s="64"/>
    </row>
    <row r="41" ht="15.75" spans="2:11">
      <c r="B41" s="214"/>
      <c r="C41" s="163" t="s">
        <v>1904</v>
      </c>
      <c r="D41" s="163"/>
      <c r="E41" s="163"/>
      <c r="F41" s="163"/>
      <c r="G41" s="163"/>
      <c r="H41" s="163"/>
      <c r="I41" s="163"/>
      <c r="J41" s="163"/>
      <c r="K41" s="218"/>
    </row>
    <row r="42" spans="2:11">
      <c r="B42" s="214"/>
      <c r="C42" s="163"/>
      <c r="D42" s="62" t="s">
        <v>1905</v>
      </c>
      <c r="E42" s="63"/>
      <c r="F42" s="64"/>
      <c r="G42" s="163"/>
      <c r="H42" s="163"/>
      <c r="I42" s="163"/>
      <c r="J42" s="163"/>
      <c r="K42" s="218"/>
    </row>
    <row r="43" spans="2:11">
      <c r="B43" s="214"/>
      <c r="C43" s="163"/>
      <c r="D43" s="214" t="s">
        <v>1906</v>
      </c>
      <c r="E43" s="163"/>
      <c r="F43" s="218"/>
      <c r="G43" s="163"/>
      <c r="H43" s="163"/>
      <c r="I43" s="163"/>
      <c r="J43" s="163"/>
      <c r="K43" s="218"/>
    </row>
    <row r="44" ht="15.75" spans="2:11">
      <c r="B44" s="214"/>
      <c r="C44" s="163"/>
      <c r="D44" s="65" t="s">
        <v>1907</v>
      </c>
      <c r="E44" s="66"/>
      <c r="F44" s="67"/>
      <c r="G44" s="163"/>
      <c r="H44" s="163"/>
      <c r="I44" s="163"/>
      <c r="J44" s="163"/>
      <c r="K44" s="218"/>
    </row>
    <row r="45" ht="15.75" spans="2:11">
      <c r="B45" s="65"/>
      <c r="C45" s="66"/>
      <c r="D45" s="66"/>
      <c r="E45" s="66"/>
      <c r="F45" s="66"/>
      <c r="G45" s="66"/>
      <c r="H45" s="66"/>
      <c r="I45" s="66"/>
      <c r="J45" s="66"/>
      <c r="K45" s="67"/>
    </row>
    <row r="48" ht="15.75" spans="2:2">
      <c r="B48" t="s">
        <v>1908</v>
      </c>
    </row>
    <row r="49" ht="17.25" spans="2:8">
      <c r="B49" s="219" t="s">
        <v>1909</v>
      </c>
      <c r="C49" s="212"/>
      <c r="D49" s="212"/>
      <c r="E49" s="212"/>
      <c r="F49" s="212"/>
      <c r="G49" s="212"/>
      <c r="H49" s="213"/>
    </row>
    <row r="51" spans="4:7">
      <c r="D51" s="164" t="s">
        <v>1182</v>
      </c>
      <c r="E51" s="164"/>
      <c r="F51" s="164"/>
      <c r="G51" s="164"/>
    </row>
    <row r="54" spans="2:2">
      <c r="B54" t="s">
        <v>1910</v>
      </c>
    </row>
    <row r="55" spans="5:7">
      <c r="E55" s="4" t="s">
        <v>1911</v>
      </c>
      <c r="F55" s="4"/>
      <c r="G55" s="4"/>
    </row>
    <row r="56" spans="4:5">
      <c r="D56" t="s">
        <v>1912</v>
      </c>
      <c r="E56" t="s">
        <v>1913</v>
      </c>
    </row>
    <row r="57" spans="5:5">
      <c r="E57" t="s">
        <v>1914</v>
      </c>
    </row>
    <row r="58" spans="5:5">
      <c r="E58" t="s">
        <v>1915</v>
      </c>
    </row>
    <row r="59" spans="5:5">
      <c r="E59" t="s">
        <v>1916</v>
      </c>
    </row>
    <row r="62" spans="2:2">
      <c r="B62" t="s">
        <v>1917</v>
      </c>
    </row>
    <row r="63" ht="15.75" spans="3:3">
      <c r="C63" t="s">
        <v>1918</v>
      </c>
    </row>
    <row r="64" ht="15.75" spans="4:9">
      <c r="D64" s="18" t="s">
        <v>1919</v>
      </c>
      <c r="E64" s="19"/>
      <c r="F64" s="19"/>
      <c r="G64" s="19"/>
      <c r="H64" s="19"/>
      <c r="I64" s="20"/>
    </row>
    <row r="65" spans="7:7">
      <c r="G65" t="s">
        <v>1920</v>
      </c>
    </row>
    <row r="66" spans="6:7">
      <c r="F66" t="s">
        <v>1921</v>
      </c>
      <c r="G66" t="s">
        <v>1922</v>
      </c>
    </row>
    <row r="67" ht="15.75"/>
    <row r="68" ht="15.75" spans="4:9">
      <c r="D68" s="18" t="s">
        <v>1923</v>
      </c>
      <c r="E68" s="19"/>
      <c r="F68" s="19"/>
      <c r="G68" s="19"/>
      <c r="H68" s="19"/>
      <c r="I68" s="20"/>
    </row>
    <row r="69" spans="7:7">
      <c r="G69" t="s">
        <v>1924</v>
      </c>
    </row>
    <row r="70" spans="6:7">
      <c r="F70" t="s">
        <v>1921</v>
      </c>
      <c r="G70" t="s">
        <v>1925</v>
      </c>
    </row>
    <row r="71" ht="15.75"/>
    <row r="72" ht="15.75" spans="2:9">
      <c r="B72" s="223" t="s">
        <v>1926</v>
      </c>
      <c r="C72" s="224"/>
      <c r="D72" s="224"/>
      <c r="E72" s="224"/>
      <c r="F72" s="224"/>
      <c r="G72" s="224"/>
      <c r="H72" s="224"/>
      <c r="I72" s="225"/>
    </row>
    <row r="74" spans="2:2">
      <c r="B74" t="s">
        <v>1927</v>
      </c>
    </row>
    <row r="75" spans="3:3">
      <c r="C75" t="s">
        <v>1928</v>
      </c>
    </row>
    <row r="76" spans="3:3">
      <c r="C76" t="s">
        <v>1929</v>
      </c>
    </row>
    <row r="77" spans="3:3">
      <c r="C77" t="s">
        <v>1930</v>
      </c>
    </row>
    <row r="80" spans="2:2">
      <c r="B80" t="s">
        <v>1931</v>
      </c>
    </row>
    <row r="81" spans="2:2">
      <c r="B81" t="s">
        <v>1932</v>
      </c>
    </row>
    <row r="82" spans="3:9">
      <c r="C82" t="s">
        <v>1933</v>
      </c>
      <c r="H82" t="s">
        <v>1934</v>
      </c>
      <c r="I82" t="s">
        <v>1935</v>
      </c>
    </row>
    <row r="85" ht="15.75"/>
    <row r="86" ht="15.75" spans="2:6">
      <c r="B86" s="223" t="s">
        <v>1936</v>
      </c>
      <c r="C86" s="224"/>
      <c r="D86" s="224"/>
      <c r="E86" s="224"/>
      <c r="F86" s="225"/>
    </row>
    <row r="89" spans="2:2">
      <c r="B89" t="s">
        <v>1937</v>
      </c>
    </row>
    <row r="90" spans="2:2">
      <c r="B90" t="s">
        <v>1938</v>
      </c>
    </row>
    <row r="91" spans="2:2">
      <c r="B91" t="s">
        <v>1939</v>
      </c>
    </row>
    <row r="92" ht="15.75"/>
    <row r="93" ht="15.75" spans="2:10">
      <c r="B93" s="223" t="s">
        <v>1940</v>
      </c>
      <c r="C93" s="224"/>
      <c r="D93" s="224"/>
      <c r="E93" s="224"/>
      <c r="F93" s="224"/>
      <c r="G93" s="224"/>
      <c r="H93" s="224"/>
      <c r="I93" s="224"/>
      <c r="J93" s="225"/>
    </row>
    <row r="94" spans="2:10">
      <c r="B94" s="226" t="s">
        <v>1941</v>
      </c>
      <c r="C94" s="227"/>
      <c r="D94" s="227"/>
      <c r="E94" s="227"/>
      <c r="F94" s="227"/>
      <c r="G94" s="227"/>
      <c r="H94" s="227"/>
      <c r="I94" s="227"/>
      <c r="J94" s="177"/>
    </row>
    <row r="95" spans="2:10">
      <c r="B95" s="228" t="s">
        <v>1942</v>
      </c>
      <c r="C95" s="178"/>
      <c r="D95" s="178"/>
      <c r="E95" s="178"/>
      <c r="F95" s="178"/>
      <c r="G95" s="178"/>
      <c r="H95" s="178"/>
      <c r="I95" s="178"/>
      <c r="J95" s="180"/>
    </row>
    <row r="96" spans="2:10">
      <c r="B96" s="228"/>
      <c r="C96" s="178"/>
      <c r="D96" s="178"/>
      <c r="E96" s="178"/>
      <c r="F96" s="178"/>
      <c r="G96" s="178"/>
      <c r="H96" s="178"/>
      <c r="I96" s="178"/>
      <c r="J96" s="180"/>
    </row>
    <row r="97" spans="2:10">
      <c r="B97" s="228" t="s">
        <v>1943</v>
      </c>
      <c r="C97" s="178"/>
      <c r="D97" s="178"/>
      <c r="E97" s="178"/>
      <c r="F97" s="178"/>
      <c r="G97" s="178"/>
      <c r="H97" s="178"/>
      <c r="I97" s="178"/>
      <c r="J97" s="180"/>
    </row>
    <row r="98" spans="2:10">
      <c r="B98" s="228" t="s">
        <v>1944</v>
      </c>
      <c r="C98" s="178"/>
      <c r="D98" s="178"/>
      <c r="E98" s="178"/>
      <c r="F98" s="178"/>
      <c r="G98" s="178"/>
      <c r="H98" s="178"/>
      <c r="I98" s="178"/>
      <c r="J98" s="180"/>
    </row>
    <row r="99" spans="2:10">
      <c r="B99" s="228"/>
      <c r="C99" s="178"/>
      <c r="D99" s="178"/>
      <c r="E99" s="178"/>
      <c r="F99" s="178"/>
      <c r="G99" s="178"/>
      <c r="H99" s="178"/>
      <c r="I99" s="178"/>
      <c r="J99" s="180"/>
    </row>
    <row r="100" spans="2:10">
      <c r="B100" s="228" t="s">
        <v>1945</v>
      </c>
      <c r="C100" s="178"/>
      <c r="D100" s="178"/>
      <c r="E100" s="178"/>
      <c r="F100" s="178"/>
      <c r="G100" s="178"/>
      <c r="H100" s="178"/>
      <c r="I100" s="178"/>
      <c r="J100" s="180"/>
    </row>
    <row r="101" spans="2:10">
      <c r="B101" s="228" t="s">
        <v>1946</v>
      </c>
      <c r="C101" s="178"/>
      <c r="D101" s="178"/>
      <c r="E101" s="178"/>
      <c r="F101" s="178"/>
      <c r="G101" s="178"/>
      <c r="H101" s="178"/>
      <c r="I101" s="178"/>
      <c r="J101" s="180"/>
    </row>
    <row r="102" spans="2:10">
      <c r="B102" s="228" t="s">
        <v>1947</v>
      </c>
      <c r="C102" s="178"/>
      <c r="D102" s="178"/>
      <c r="E102" s="178"/>
      <c r="F102" s="178"/>
      <c r="G102" s="178"/>
      <c r="H102" s="178"/>
      <c r="I102" s="178"/>
      <c r="J102" s="180"/>
    </row>
    <row r="103" ht="15.75" spans="2:10">
      <c r="B103" s="229" t="s">
        <v>1948</v>
      </c>
      <c r="C103" s="230"/>
      <c r="D103" s="230"/>
      <c r="E103" s="230"/>
      <c r="F103" s="230"/>
      <c r="G103" s="230"/>
      <c r="H103" s="230"/>
      <c r="I103" s="230"/>
      <c r="J103" s="182"/>
    </row>
  </sheetData>
  <mergeCells count="1">
    <mergeCell ref="C3:J3"/>
  </mergeCells>
  <pageMargins left="0.7" right="0.7" top="0.75" bottom="0.75" header="0.3" footer="0.3"/>
  <pageSetup paperSize="1" orientation="portrait"/>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tint="-0.249977111117893"/>
  </sheetPr>
  <dimension ref="B1:Q74"/>
  <sheetViews>
    <sheetView zoomScale="150" zoomScaleNormal="150" topLeftCell="A40" workbookViewId="0">
      <selection activeCell="D53" sqref="D53:J53"/>
    </sheetView>
  </sheetViews>
  <sheetFormatPr defaultColWidth="9" defaultRowHeight="15"/>
  <cols>
    <col min="9" max="9" width="15.3333333333333" customWidth="1"/>
  </cols>
  <sheetData>
    <row r="1" spans="3:5">
      <c r="C1" t="s">
        <v>154</v>
      </c>
      <c r="E1" t="s">
        <v>1949</v>
      </c>
    </row>
    <row r="2" spans="5:5">
      <c r="E2" t="s">
        <v>1950</v>
      </c>
    </row>
    <row r="3" ht="15.75"/>
    <row r="4" spans="5:14">
      <c r="E4" t="s">
        <v>1371</v>
      </c>
      <c r="J4" s="190" t="s">
        <v>1496</v>
      </c>
      <c r="K4" s="191"/>
      <c r="L4" s="191"/>
      <c r="M4" s="191"/>
      <c r="N4" s="192"/>
    </row>
    <row r="5" spans="3:14">
      <c r="C5" t="s">
        <v>1951</v>
      </c>
      <c r="E5" t="s">
        <v>1952</v>
      </c>
      <c r="J5" s="193" t="s">
        <v>1497</v>
      </c>
      <c r="K5" s="194"/>
      <c r="L5" s="194"/>
      <c r="M5" s="194"/>
      <c r="N5" s="195"/>
    </row>
    <row r="6" spans="5:14">
      <c r="E6" t="s">
        <v>1435</v>
      </c>
      <c r="J6" s="193" t="s">
        <v>1498</v>
      </c>
      <c r="K6" s="194"/>
      <c r="L6" s="194"/>
      <c r="M6" s="194"/>
      <c r="N6" s="195"/>
    </row>
    <row r="7" spans="5:14">
      <c r="E7" t="s">
        <v>1953</v>
      </c>
      <c r="G7" t="s">
        <v>1954</v>
      </c>
      <c r="J7" s="193" t="s">
        <v>1499</v>
      </c>
      <c r="K7" s="194"/>
      <c r="L7" s="194"/>
      <c r="M7" s="194"/>
      <c r="N7" s="195"/>
    </row>
    <row r="8" spans="10:14">
      <c r="J8" s="193" t="s">
        <v>1500</v>
      </c>
      <c r="K8" s="194"/>
      <c r="L8" s="194"/>
      <c r="M8" s="194"/>
      <c r="N8" s="195"/>
    </row>
    <row r="9" spans="10:14">
      <c r="J9" s="193" t="s">
        <v>1501</v>
      </c>
      <c r="K9" s="194"/>
      <c r="L9" s="194"/>
      <c r="M9" s="194"/>
      <c r="N9" s="195"/>
    </row>
    <row r="10" ht="15.75" spans="10:14">
      <c r="J10" s="196" t="s">
        <v>1502</v>
      </c>
      <c r="K10" s="197"/>
      <c r="L10" s="197"/>
      <c r="M10" s="197"/>
      <c r="N10" s="198"/>
    </row>
    <row r="15" s="185" customFormat="1" ht="6" customHeight="1"/>
    <row r="17" spans="3:3">
      <c r="C17" t="s">
        <v>1955</v>
      </c>
    </row>
    <row r="19" spans="4:4">
      <c r="D19" t="s">
        <v>1956</v>
      </c>
    </row>
    <row r="20" spans="5:5">
      <c r="E20" t="s">
        <v>1452</v>
      </c>
    </row>
    <row r="21" spans="6:6">
      <c r="F21" t="s">
        <v>1957</v>
      </c>
    </row>
    <row r="23" spans="6:6">
      <c r="F23" t="s">
        <v>1467</v>
      </c>
    </row>
    <row r="26" spans="3:3">
      <c r="C26" t="s">
        <v>1958</v>
      </c>
    </row>
    <row r="27" spans="5:7">
      <c r="E27" t="s">
        <v>1879</v>
      </c>
      <c r="G27" t="s">
        <v>1959</v>
      </c>
    </row>
    <row r="28" spans="5:9">
      <c r="E28" t="s">
        <v>1960</v>
      </c>
      <c r="G28" t="s">
        <v>1452</v>
      </c>
      <c r="I28" t="s">
        <v>1961</v>
      </c>
    </row>
    <row r="29" spans="5:5">
      <c r="E29" t="s">
        <v>1962</v>
      </c>
    </row>
    <row r="33" s="185" customFormat="1" ht="4.8" customHeight="1"/>
    <row r="34" spans="2:17">
      <c r="B34" s="186" t="s">
        <v>1541</v>
      </c>
      <c r="C34" s="186"/>
      <c r="D34" s="186"/>
      <c r="E34" s="186"/>
      <c r="F34" s="186"/>
      <c r="G34" s="186"/>
      <c r="H34" s="186"/>
      <c r="I34" s="186"/>
      <c r="J34" s="186"/>
      <c r="K34" s="186"/>
      <c r="L34" s="186"/>
      <c r="M34" s="186"/>
      <c r="N34" s="186"/>
      <c r="O34" s="186"/>
      <c r="P34" s="186"/>
      <c r="Q34" s="186"/>
    </row>
    <row r="35" spans="2:17">
      <c r="B35" s="186"/>
      <c r="C35" s="186"/>
      <c r="D35" s="186"/>
      <c r="E35" s="186"/>
      <c r="F35" s="186"/>
      <c r="G35" s="186"/>
      <c r="H35" s="186"/>
      <c r="I35" s="186"/>
      <c r="J35" s="186"/>
      <c r="K35" s="186"/>
      <c r="L35" s="186"/>
      <c r="M35" s="186"/>
      <c r="N35" s="186"/>
      <c r="O35" s="186"/>
      <c r="P35" s="186"/>
      <c r="Q35" s="186"/>
    </row>
    <row r="36" spans="3:3">
      <c r="C36" t="s">
        <v>1963</v>
      </c>
    </row>
    <row r="37" spans="3:3">
      <c r="C37" t="s">
        <v>1964</v>
      </c>
    </row>
    <row r="38" spans="10:12">
      <c r="J38" t="s">
        <v>1965</v>
      </c>
      <c r="L38" t="s">
        <v>1966</v>
      </c>
    </row>
    <row r="39" spans="3:12">
      <c r="C39" t="s">
        <v>1967</v>
      </c>
      <c r="J39" t="s">
        <v>1968</v>
      </c>
      <c r="L39" t="s">
        <v>1969</v>
      </c>
    </row>
    <row r="41" spans="3:10">
      <c r="C41" s="187" t="s">
        <v>1970</v>
      </c>
      <c r="D41" s="187"/>
      <c r="E41" s="187"/>
      <c r="F41" s="187"/>
      <c r="G41" s="187"/>
      <c r="H41" s="187"/>
      <c r="I41" s="187"/>
      <c r="J41" s="187"/>
    </row>
    <row r="42" spans="4:4">
      <c r="D42" t="s">
        <v>1971</v>
      </c>
    </row>
    <row r="43" spans="5:5">
      <c r="E43" t="s">
        <v>1972</v>
      </c>
    </row>
    <row r="44" spans="5:5">
      <c r="E44" t="s">
        <v>1973</v>
      </c>
    </row>
    <row r="45" spans="5:5">
      <c r="E45" t="s">
        <v>1974</v>
      </c>
    </row>
    <row r="47" spans="3:10">
      <c r="C47" s="187" t="s">
        <v>1975</v>
      </c>
      <c r="D47" s="187"/>
      <c r="E47" s="187"/>
      <c r="F47" s="187"/>
      <c r="G47" s="187"/>
      <c r="H47" s="187"/>
      <c r="I47" s="187"/>
      <c r="J47" s="187"/>
    </row>
    <row r="48" spans="4:4">
      <c r="D48" t="s">
        <v>1976</v>
      </c>
    </row>
    <row r="49" spans="4:16">
      <c r="D49" t="s">
        <v>1977</v>
      </c>
      <c r="P49" t="s">
        <v>1978</v>
      </c>
    </row>
    <row r="50" spans="4:4">
      <c r="D50" t="s">
        <v>1979</v>
      </c>
    </row>
    <row r="51" spans="4:11">
      <c r="D51" t="s">
        <v>1980</v>
      </c>
      <c r="K51" t="s">
        <v>1981</v>
      </c>
    </row>
    <row r="53" spans="4:10">
      <c r="D53" s="188" t="s">
        <v>1982</v>
      </c>
      <c r="E53" s="188"/>
      <c r="F53" s="188"/>
      <c r="G53" s="188"/>
      <c r="H53" s="188"/>
      <c r="I53" s="188"/>
      <c r="J53" s="188"/>
    </row>
    <row r="55" spans="4:4">
      <c r="D55" t="s">
        <v>1983</v>
      </c>
    </row>
    <row r="58" spans="3:10">
      <c r="C58" s="187" t="s">
        <v>1890</v>
      </c>
      <c r="D58" s="187"/>
      <c r="E58" s="187"/>
      <c r="F58" s="187"/>
      <c r="G58" s="187"/>
      <c r="H58" s="187"/>
      <c r="I58" s="187"/>
      <c r="J58" s="187"/>
    </row>
    <row r="59" spans="4:4">
      <c r="D59" s="189" t="s">
        <v>1192</v>
      </c>
    </row>
    <row r="60" spans="4:9">
      <c r="D60" t="s">
        <v>1190</v>
      </c>
      <c r="F60" t="s">
        <v>1984</v>
      </c>
      <c r="I60" t="s">
        <v>1985</v>
      </c>
    </row>
    <row r="61" spans="6:6">
      <c r="F61" t="s">
        <v>1986</v>
      </c>
    </row>
    <row r="62" spans="6:6">
      <c r="F62" t="s">
        <v>1987</v>
      </c>
    </row>
    <row r="64" ht="15.75" spans="4:4">
      <c r="D64" t="s">
        <v>1988</v>
      </c>
    </row>
    <row r="65" spans="4:12">
      <c r="D65" s="199" t="s">
        <v>1989</v>
      </c>
      <c r="E65" s="200"/>
      <c r="F65" s="200"/>
      <c r="G65" s="200"/>
      <c r="H65" s="200"/>
      <c r="I65" s="200"/>
      <c r="J65" s="200"/>
      <c r="K65" s="200"/>
      <c r="L65" s="204"/>
    </row>
    <row r="66" spans="4:12">
      <c r="D66" s="201"/>
      <c r="E66" s="174"/>
      <c r="F66" s="174" t="s">
        <v>1990</v>
      </c>
      <c r="G66" s="174"/>
      <c r="H66" s="174" t="s">
        <v>1991</v>
      </c>
      <c r="I66" s="174"/>
      <c r="J66" s="174"/>
      <c r="K66" s="174"/>
      <c r="L66" s="205"/>
    </row>
    <row r="67" ht="15.75" spans="4:12">
      <c r="D67" s="202"/>
      <c r="E67" s="203"/>
      <c r="F67" s="203">
        <v>20</v>
      </c>
      <c r="G67" s="203"/>
      <c r="H67" s="203">
        <v>20</v>
      </c>
      <c r="I67" s="203"/>
      <c r="J67" s="203"/>
      <c r="K67" s="203"/>
      <c r="L67" s="206"/>
    </row>
    <row r="71" spans="3:10">
      <c r="C71" s="187" t="s">
        <v>1992</v>
      </c>
      <c r="D71" s="187"/>
      <c r="E71" s="187"/>
      <c r="F71" s="187"/>
      <c r="G71" s="187"/>
      <c r="H71" s="187"/>
      <c r="I71" s="187"/>
      <c r="J71" s="187"/>
    </row>
    <row r="73" spans="4:4">
      <c r="D73" t="s">
        <v>1993</v>
      </c>
    </row>
    <row r="74" spans="5:5">
      <c r="E74" t="s">
        <v>1994</v>
      </c>
    </row>
  </sheetData>
  <mergeCells count="2">
    <mergeCell ref="D53:J53"/>
    <mergeCell ref="B34:Q35"/>
  </mergeCells>
  <pageMargins left="0.7" right="0.7" top="0.75" bottom="0.75" header="0.3" footer="0.3"/>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113"/>
  <sheetViews>
    <sheetView zoomScale="160" zoomScaleNormal="160" topLeftCell="E60" workbookViewId="0">
      <selection activeCell="L41" sqref="L41:N42"/>
    </sheetView>
  </sheetViews>
  <sheetFormatPr defaultColWidth="9" defaultRowHeight="15"/>
  <cols>
    <col min="1" max="1" width="10.4380952380952" customWidth="1"/>
    <col min="4" max="4" width="44" customWidth="1"/>
    <col min="5" max="5" width="13" customWidth="1"/>
    <col min="12" max="12" width="14.6666666666667" customWidth="1"/>
    <col min="14" max="14" width="37.552380952381" customWidth="1"/>
    <col min="15" max="15" width="13.3333333333333" customWidth="1"/>
    <col min="16" max="16" width="15.3333333333333" customWidth="1"/>
    <col min="17" max="18" width="13.3333333333333" customWidth="1"/>
    <col min="19" max="19" width="25.552380952381" customWidth="1"/>
    <col min="25" max="25" width="30.1047619047619" customWidth="1"/>
    <col min="29" max="29" width="16.6666666666667" customWidth="1"/>
  </cols>
  <sheetData>
    <row r="1" ht="15.75" spans="1:4">
      <c r="A1" s="140">
        <v>43597</v>
      </c>
      <c r="D1" s="141" t="s">
        <v>1995</v>
      </c>
    </row>
    <row r="2" spans="4:11">
      <c r="D2" s="142" t="s">
        <v>1996</v>
      </c>
      <c r="G2" s="24" t="s">
        <v>1997</v>
      </c>
      <c r="H2" s="25"/>
      <c r="I2" s="25"/>
      <c r="J2" s="25"/>
      <c r="K2" s="30"/>
    </row>
    <row r="3" spans="4:11">
      <c r="D3" s="143" t="s">
        <v>1998</v>
      </c>
      <c r="G3" s="32" t="s">
        <v>1999</v>
      </c>
      <c r="H3" s="100"/>
      <c r="I3" s="100"/>
      <c r="J3" s="100"/>
      <c r="K3" s="33"/>
    </row>
    <row r="4" spans="4:11">
      <c r="D4" s="143" t="s">
        <v>2000</v>
      </c>
      <c r="G4" s="32" t="s">
        <v>2001</v>
      </c>
      <c r="H4" s="100"/>
      <c r="I4" s="100"/>
      <c r="J4" s="100"/>
      <c r="K4" s="33"/>
    </row>
    <row r="5" ht="15.75" spans="4:11">
      <c r="D5" s="144" t="s">
        <v>1165</v>
      </c>
      <c r="G5" s="32" t="s">
        <v>2002</v>
      </c>
      <c r="H5" s="100"/>
      <c r="I5" s="100"/>
      <c r="J5" s="100"/>
      <c r="K5" s="33"/>
    </row>
    <row r="6" spans="7:11">
      <c r="G6" s="32" t="s">
        <v>2003</v>
      </c>
      <c r="H6" s="100"/>
      <c r="I6" s="100"/>
      <c r="J6" s="100"/>
      <c r="K6" s="33"/>
    </row>
    <row r="7" spans="7:11">
      <c r="G7" s="32"/>
      <c r="H7" s="100"/>
      <c r="I7" s="100"/>
      <c r="J7" s="100"/>
      <c r="K7" s="33"/>
    </row>
    <row r="8" ht="15.75" spans="7:11">
      <c r="G8" s="26" t="s">
        <v>2004</v>
      </c>
      <c r="H8" s="27"/>
      <c r="I8" s="27"/>
      <c r="J8" s="27"/>
      <c r="K8" s="40"/>
    </row>
    <row r="11" s="17" customFormat="1" ht="4.5" customHeight="1"/>
    <row r="12" spans="4:7">
      <c r="D12" s="145" t="s">
        <v>154</v>
      </c>
      <c r="E12" s="145"/>
      <c r="F12" s="145"/>
      <c r="G12" s="145"/>
    </row>
    <row r="14" spans="4:4">
      <c r="D14" s="4" t="s">
        <v>1541</v>
      </c>
    </row>
    <row r="15" ht="15.75" spans="5:5">
      <c r="E15" t="s">
        <v>1452</v>
      </c>
    </row>
    <row r="16" ht="15.75" spans="6:13">
      <c r="F16" s="146" t="s">
        <v>2005</v>
      </c>
      <c r="H16" s="5" t="s">
        <v>2006</v>
      </c>
      <c r="I16" s="6"/>
      <c r="J16" s="6"/>
      <c r="K16" s="6"/>
      <c r="L16" s="6"/>
      <c r="M16" s="7"/>
    </row>
    <row r="17" spans="8:8">
      <c r="H17" t="s">
        <v>2007</v>
      </c>
    </row>
    <row r="18" spans="10:10">
      <c r="J18" t="s">
        <v>2008</v>
      </c>
    </row>
    <row r="19" spans="10:10">
      <c r="J19" t="s">
        <v>2009</v>
      </c>
    </row>
    <row r="20" spans="6:12">
      <c r="F20" t="s">
        <v>2010</v>
      </c>
      <c r="L20" t="s">
        <v>2011</v>
      </c>
    </row>
    <row r="23" spans="10:10">
      <c r="J23" t="s">
        <v>2012</v>
      </c>
    </row>
    <row r="26" ht="15.75"/>
    <row r="27" ht="15.75" spans="6:22">
      <c r="F27" t="s">
        <v>2013</v>
      </c>
      <c r="S27" s="18" t="s">
        <v>2014</v>
      </c>
      <c r="T27" s="19"/>
      <c r="U27" s="19"/>
      <c r="V27" s="20"/>
    </row>
    <row r="28" spans="6:6">
      <c r="F28" t="s">
        <v>2015</v>
      </c>
    </row>
    <row r="30" ht="15.75"/>
    <row r="31" ht="15.75" spans="6:11">
      <c r="F31" s="18" t="s">
        <v>2016</v>
      </c>
      <c r="G31" s="19"/>
      <c r="H31" s="19"/>
      <c r="I31" s="19"/>
      <c r="J31" s="19"/>
      <c r="K31" s="20"/>
    </row>
    <row r="33" spans="7:7">
      <c r="G33" t="s">
        <v>2017</v>
      </c>
    </row>
    <row r="34" spans="7:7">
      <c r="G34" t="s">
        <v>2018</v>
      </c>
    </row>
    <row r="35" spans="7:7">
      <c r="G35" t="s">
        <v>2019</v>
      </c>
    </row>
    <row r="36" spans="7:7">
      <c r="G36" t="s">
        <v>2020</v>
      </c>
    </row>
    <row r="37" spans="7:7">
      <c r="G37" t="s">
        <v>2021</v>
      </c>
    </row>
    <row r="38" spans="8:8">
      <c r="H38" t="s">
        <v>2022</v>
      </c>
    </row>
    <row r="40" ht="15.75" spans="7:7">
      <c r="G40" t="s">
        <v>2023</v>
      </c>
    </row>
    <row r="41" ht="15.75" spans="12:21">
      <c r="L41" s="18" t="s">
        <v>2024</v>
      </c>
      <c r="M41" s="19"/>
      <c r="N41" s="19"/>
      <c r="O41" s="19"/>
      <c r="P41" s="19"/>
      <c r="Q41" s="19"/>
      <c r="R41" s="19"/>
      <c r="S41" s="19"/>
      <c r="T41" s="19"/>
      <c r="U41" s="20"/>
    </row>
    <row r="42" ht="15.75"/>
    <row r="43" ht="15.75" spans="7:9">
      <c r="G43" s="5" t="s">
        <v>1957</v>
      </c>
      <c r="H43" s="6"/>
      <c r="I43" s="7"/>
    </row>
    <row r="44" ht="15.75"/>
    <row r="45" ht="15.75" spans="15:18">
      <c r="O45" s="123" t="s">
        <v>2025</v>
      </c>
      <c r="P45" s="100"/>
      <c r="Q45" s="100"/>
      <c r="R45" s="100"/>
    </row>
    <row r="46" ht="15.75" spans="7:14">
      <c r="G46" s="147" t="s">
        <v>2026</v>
      </c>
      <c r="H46" s="148"/>
      <c r="I46" s="148"/>
      <c r="J46" s="148"/>
      <c r="K46" s="148"/>
      <c r="L46" s="155"/>
      <c r="N46" t="s">
        <v>2027</v>
      </c>
    </row>
    <row r="47" ht="15.75"/>
    <row r="48" ht="15.75" spans="7:11">
      <c r="G48" s="149" t="s">
        <v>2028</v>
      </c>
      <c r="H48" s="150"/>
      <c r="I48" s="150"/>
      <c r="J48" s="150"/>
      <c r="K48" s="156"/>
    </row>
    <row r="49" ht="15.75" spans="7:14">
      <c r="G49" s="151" t="s">
        <v>2029</v>
      </c>
      <c r="H49" s="152"/>
      <c r="I49" s="152"/>
      <c r="J49" s="152"/>
      <c r="K49" s="157"/>
      <c r="L49" s="4"/>
      <c r="N49" t="s">
        <v>2030</v>
      </c>
    </row>
    <row r="50" ht="15.75" spans="14:19">
      <c r="N50" s="109" t="s">
        <v>2031</v>
      </c>
      <c r="O50" s="110"/>
      <c r="P50" s="110"/>
      <c r="Q50" s="110"/>
      <c r="R50" s="110"/>
      <c r="S50" s="111"/>
    </row>
    <row r="51" spans="14:22">
      <c r="N51" s="140" t="s">
        <v>713</v>
      </c>
      <c r="O51" t="s">
        <v>711</v>
      </c>
      <c r="S51" t="s">
        <v>702</v>
      </c>
      <c r="T51" t="s">
        <v>696</v>
      </c>
      <c r="U51" t="s">
        <v>2032</v>
      </c>
      <c r="V51" t="s">
        <v>2033</v>
      </c>
    </row>
    <row r="52" spans="8:19">
      <c r="H52" t="s">
        <v>1292</v>
      </c>
      <c r="I52" t="s">
        <v>296</v>
      </c>
      <c r="K52" t="s">
        <v>60</v>
      </c>
      <c r="L52" t="s">
        <v>2034</v>
      </c>
      <c r="N52" t="s">
        <v>2035</v>
      </c>
      <c r="O52" t="s">
        <v>2036</v>
      </c>
      <c r="S52" t="s">
        <v>2037</v>
      </c>
    </row>
    <row r="54" ht="15.75"/>
    <row r="55" ht="15.75" spans="7:13">
      <c r="G55" s="151" t="s">
        <v>2038</v>
      </c>
      <c r="H55" s="153"/>
      <c r="I55" s="153"/>
      <c r="J55" s="153"/>
      <c r="K55" s="153"/>
      <c r="L55" s="153"/>
      <c r="M55" s="158"/>
    </row>
    <row r="56" ht="15.75" spans="8:18">
      <c r="H56" s="154" t="s">
        <v>2039</v>
      </c>
      <c r="I56" s="159"/>
      <c r="J56" s="159"/>
      <c r="K56" s="6"/>
      <c r="L56" s="6"/>
      <c r="M56" s="6"/>
      <c r="N56" s="6"/>
      <c r="O56" s="7"/>
      <c r="P56" s="100"/>
      <c r="Q56" s="100"/>
      <c r="R56" s="100"/>
    </row>
    <row r="57" ht="15.75"/>
    <row r="58" ht="15.75" spans="7:13">
      <c r="G58" s="5" t="s">
        <v>2040</v>
      </c>
      <c r="H58" s="7"/>
      <c r="J58" s="160" t="s">
        <v>2041</v>
      </c>
      <c r="K58" s="161"/>
      <c r="L58" s="161"/>
      <c r="M58" s="162"/>
    </row>
    <row r="60" spans="10:10">
      <c r="J60" t="s">
        <v>2042</v>
      </c>
    </row>
    <row r="62" ht="15.75" spans="10:13">
      <c r="J62" s="4" t="s">
        <v>2043</v>
      </c>
      <c r="K62" s="4"/>
      <c r="L62" s="4"/>
      <c r="M62" s="4"/>
    </row>
    <row r="63" ht="15.75" spans="14:22">
      <c r="N63" s="160" t="s">
        <v>2044</v>
      </c>
      <c r="O63" s="162"/>
      <c r="P63" s="163"/>
      <c r="Q63" s="163"/>
      <c r="R63" s="163"/>
      <c r="T63" t="s">
        <v>2045</v>
      </c>
      <c r="V63" t="s">
        <v>16</v>
      </c>
    </row>
    <row r="64" ht="15.75" spans="14:22">
      <c r="N64" s="5" t="s">
        <v>2046</v>
      </c>
      <c r="O64" s="7"/>
      <c r="P64" s="100"/>
      <c r="Q64" s="100"/>
      <c r="R64" s="100"/>
      <c r="T64" t="s">
        <v>2047</v>
      </c>
      <c r="V64" t="s">
        <v>2048</v>
      </c>
    </row>
    <row r="65" ht="15.75" spans="14:23">
      <c r="N65" s="172" t="s">
        <v>2049</v>
      </c>
      <c r="O65" s="173"/>
      <c r="P65" s="174"/>
      <c r="Q65" s="174"/>
      <c r="R65" s="174"/>
      <c r="T65" t="s">
        <v>2050</v>
      </c>
      <c r="V65" t="s">
        <v>2051</v>
      </c>
      <c r="W65" t="s">
        <v>1957</v>
      </c>
    </row>
    <row r="66" ht="15.75" spans="8:8">
      <c r="H66" s="123" t="s">
        <v>1356</v>
      </c>
    </row>
    <row r="67" spans="8:8">
      <c r="H67" s="164" t="s">
        <v>2052</v>
      </c>
    </row>
    <row r="69" ht="15.75" spans="9:12">
      <c r="I69" t="s">
        <v>2053</v>
      </c>
      <c r="L69" t="s">
        <v>2054</v>
      </c>
    </row>
    <row r="70" ht="15.75" spans="9:13">
      <c r="I70" s="5" t="s">
        <v>2055</v>
      </c>
      <c r="J70" s="6"/>
      <c r="K70" s="6"/>
      <c r="L70" s="6"/>
      <c r="M70" s="7"/>
    </row>
    <row r="72" ht="15.75" spans="9:9">
      <c r="I72" t="s">
        <v>2056</v>
      </c>
    </row>
    <row r="73" spans="11:19">
      <c r="K73" s="175" t="s">
        <v>2057</v>
      </c>
      <c r="L73" s="176" t="s">
        <v>2058</v>
      </c>
      <c r="M73" s="176" t="s">
        <v>2045</v>
      </c>
      <c r="N73" s="177" t="s">
        <v>2059</v>
      </c>
      <c r="O73" s="178" t="s">
        <v>2060</v>
      </c>
      <c r="P73" s="178" t="s">
        <v>2061</v>
      </c>
      <c r="Q73" s="178" t="s">
        <v>2062</v>
      </c>
      <c r="S73" s="178" t="s">
        <v>2063</v>
      </c>
    </row>
    <row r="74" spans="11:17">
      <c r="K74" s="175" t="s">
        <v>2064</v>
      </c>
      <c r="L74" s="179">
        <v>2618</v>
      </c>
      <c r="M74" s="179">
        <v>56</v>
      </c>
      <c r="N74" s="180">
        <v>8</v>
      </c>
      <c r="O74" t="s">
        <v>713</v>
      </c>
      <c r="P74" t="s">
        <v>711</v>
      </c>
      <c r="Q74" t="s">
        <v>713</v>
      </c>
    </row>
    <row r="75" ht="15.75" spans="11:17">
      <c r="K75" s="175"/>
      <c r="L75" s="179">
        <v>1719</v>
      </c>
      <c r="M75" s="179"/>
      <c r="N75" s="180"/>
      <c r="O75" t="s">
        <v>702</v>
      </c>
      <c r="P75" t="s">
        <v>711</v>
      </c>
      <c r="Q75" t="s">
        <v>713</v>
      </c>
    </row>
    <row r="76" ht="15.75" spans="11:25">
      <c r="K76" s="175"/>
      <c r="L76" s="179">
        <v>1418</v>
      </c>
      <c r="M76" s="179"/>
      <c r="N76" s="180"/>
      <c r="O76" t="s">
        <v>713</v>
      </c>
      <c r="P76" t="s">
        <v>713</v>
      </c>
      <c r="Q76" t="s">
        <v>713</v>
      </c>
      <c r="S76" s="5" t="s">
        <v>2065</v>
      </c>
      <c r="T76" s="6"/>
      <c r="U76" s="6"/>
      <c r="V76" s="184" t="s">
        <v>713</v>
      </c>
      <c r="W76" s="184" t="s">
        <v>711</v>
      </c>
      <c r="X76" s="184" t="s">
        <v>702</v>
      </c>
      <c r="Y76" s="184" t="s">
        <v>696</v>
      </c>
    </row>
    <row r="77" ht="15.75" spans="11:25">
      <c r="K77" s="175"/>
      <c r="L77" s="179">
        <v>2939</v>
      </c>
      <c r="M77" s="179"/>
      <c r="N77" s="180"/>
      <c r="O77" t="s">
        <v>696</v>
      </c>
      <c r="P77" t="s">
        <v>702</v>
      </c>
      <c r="Q77" t="s">
        <v>713</v>
      </c>
      <c r="S77" s="5" t="s">
        <v>2066</v>
      </c>
      <c r="T77" s="6"/>
      <c r="U77" s="6"/>
      <c r="V77" s="184" t="s">
        <v>713</v>
      </c>
      <c r="W77" s="184" t="s">
        <v>711</v>
      </c>
      <c r="X77" s="184" t="s">
        <v>702</v>
      </c>
      <c r="Y77" s="184" t="s">
        <v>696</v>
      </c>
    </row>
    <row r="78" ht="15.75" spans="11:25">
      <c r="K78" s="175"/>
      <c r="L78" s="179">
        <v>2475</v>
      </c>
      <c r="M78" s="179"/>
      <c r="N78" s="180"/>
      <c r="S78" s="5" t="s">
        <v>2067</v>
      </c>
      <c r="T78" s="6"/>
      <c r="U78" s="6"/>
      <c r="V78" s="184" t="s">
        <v>713</v>
      </c>
      <c r="W78" s="184" t="s">
        <v>711</v>
      </c>
      <c r="X78" s="184" t="s">
        <v>702</v>
      </c>
      <c r="Y78" s="184" t="s">
        <v>696</v>
      </c>
    </row>
    <row r="79" spans="11:14">
      <c r="K79" s="175"/>
      <c r="L79" s="179">
        <v>2758</v>
      </c>
      <c r="M79" s="179"/>
      <c r="N79" s="180"/>
    </row>
    <row r="80" ht="15.75" spans="11:14">
      <c r="K80" s="175"/>
      <c r="L80" s="179">
        <v>1350</v>
      </c>
      <c r="M80" s="181"/>
      <c r="N80" s="182"/>
    </row>
    <row r="81" ht="15.75" spans="12:19">
      <c r="L81" s="179">
        <v>1426</v>
      </c>
      <c r="S81" t="s">
        <v>2068</v>
      </c>
    </row>
    <row r="82" ht="15.75" spans="12:29">
      <c r="L82" s="179">
        <v>2797</v>
      </c>
      <c r="S82" s="5" t="s">
        <v>2069</v>
      </c>
      <c r="T82" s="6"/>
      <c r="U82" s="6"/>
      <c r="V82" s="6"/>
      <c r="W82" s="6"/>
      <c r="X82" s="7"/>
      <c r="Z82" s="5" t="s">
        <v>2070</v>
      </c>
      <c r="AA82" s="6"/>
      <c r="AB82" s="6"/>
      <c r="AC82" s="7"/>
    </row>
    <row r="83" ht="15.75" spans="12:15">
      <c r="L83" s="179">
        <v>2066</v>
      </c>
      <c r="N83">
        <f>QUARTILE(L74:L86,1)</f>
        <v>1426</v>
      </c>
      <c r="O83" t="s">
        <v>2071</v>
      </c>
    </row>
    <row r="84" ht="15.75" spans="12:29">
      <c r="L84" s="179">
        <v>1674</v>
      </c>
      <c r="N84">
        <f>QUARTILE(L74:L86,2)</f>
        <v>2066</v>
      </c>
      <c r="O84" t="s">
        <v>711</v>
      </c>
      <c r="S84" s="5" t="s">
        <v>2072</v>
      </c>
      <c r="T84" s="6"/>
      <c r="U84" s="6"/>
      <c r="V84" s="6"/>
      <c r="W84" s="6"/>
      <c r="X84" s="7"/>
      <c r="Z84" s="5" t="s">
        <v>2073</v>
      </c>
      <c r="AA84" s="6"/>
      <c r="AB84" s="6"/>
      <c r="AC84" s="7"/>
    </row>
    <row r="85" ht="15.75" spans="12:12">
      <c r="L85" s="179">
        <v>1154</v>
      </c>
    </row>
    <row r="86" ht="15.75" spans="12:29">
      <c r="L86" s="179">
        <v>2549</v>
      </c>
      <c r="S86" s="5" t="s">
        <v>2074</v>
      </c>
      <c r="T86" s="6"/>
      <c r="U86" s="6"/>
      <c r="V86" s="6"/>
      <c r="W86" s="6"/>
      <c r="X86" s="7"/>
      <c r="Z86" s="5" t="s">
        <v>2075</v>
      </c>
      <c r="AA86" s="6"/>
      <c r="AB86" s="6"/>
      <c r="AC86" s="7"/>
    </row>
    <row r="88" ht="15.75"/>
    <row r="89" ht="15.75" spans="4:4">
      <c r="D89" s="141" t="s">
        <v>1995</v>
      </c>
    </row>
    <row r="90" ht="15.75" spans="4:19">
      <c r="D90" s="142" t="s">
        <v>1996</v>
      </c>
      <c r="S90" t="s">
        <v>2068</v>
      </c>
    </row>
    <row r="91" ht="15.75" spans="4:29">
      <c r="D91" s="143" t="s">
        <v>1998</v>
      </c>
      <c r="S91" s="5" t="s">
        <v>2076</v>
      </c>
      <c r="T91" s="6"/>
      <c r="U91" s="6"/>
      <c r="V91" s="6"/>
      <c r="W91" s="6"/>
      <c r="X91" s="7"/>
      <c r="Y91" s="6"/>
      <c r="Z91" s="6"/>
      <c r="AA91" s="7"/>
      <c r="AC91" t="s">
        <v>2077</v>
      </c>
    </row>
    <row r="92" ht="15.75" spans="4:4">
      <c r="D92" s="143" t="s">
        <v>2000</v>
      </c>
    </row>
    <row r="93" ht="15.75" spans="4:29">
      <c r="D93" s="144" t="s">
        <v>1165</v>
      </c>
      <c r="S93" s="5" t="s">
        <v>2078</v>
      </c>
      <c r="T93" s="6"/>
      <c r="U93" s="6"/>
      <c r="V93" s="6"/>
      <c r="W93" s="6"/>
      <c r="X93" s="7"/>
      <c r="Y93" s="6"/>
      <c r="Z93" s="6"/>
      <c r="AA93" s="7"/>
      <c r="AC93" t="s">
        <v>2079</v>
      </c>
    </row>
    <row r="94" ht="15.75"/>
    <row r="95" ht="15.75" spans="19:29">
      <c r="S95" s="5" t="s">
        <v>2080</v>
      </c>
      <c r="T95" s="6"/>
      <c r="U95" s="6"/>
      <c r="V95" s="6"/>
      <c r="W95" s="6"/>
      <c r="X95" s="7"/>
      <c r="Y95" s="6"/>
      <c r="Z95" s="6"/>
      <c r="AA95" s="6"/>
      <c r="AB95" s="7"/>
      <c r="AC95" t="s">
        <v>2081</v>
      </c>
    </row>
    <row r="97" spans="4:4">
      <c r="D97" t="s">
        <v>2082</v>
      </c>
    </row>
    <row r="98" spans="4:4">
      <c r="D98" t="s">
        <v>2083</v>
      </c>
    </row>
    <row r="99" spans="4:4">
      <c r="D99" t="s">
        <v>2084</v>
      </c>
    </row>
    <row r="102" ht="24" spans="4:6">
      <c r="D102" s="165" t="s">
        <v>2085</v>
      </c>
      <c r="E102" s="166" t="s">
        <v>2086</v>
      </c>
      <c r="F102" s="27"/>
    </row>
    <row r="103" ht="23.25" spans="4:5">
      <c r="D103" s="167"/>
      <c r="E103" s="168" t="s">
        <v>1692</v>
      </c>
    </row>
    <row r="106" spans="4:9">
      <c r="D106" t="s">
        <v>2087</v>
      </c>
      <c r="E106" t="s">
        <v>2088</v>
      </c>
      <c r="F106" s="898" t="s">
        <v>2089</v>
      </c>
      <c r="I106" s="906" t="s">
        <v>2090</v>
      </c>
    </row>
    <row r="107" spans="4:7">
      <c r="D107" t="s">
        <v>2091</v>
      </c>
      <c r="F107" s="169" t="s">
        <v>2092</v>
      </c>
      <c r="G107" s="169"/>
    </row>
    <row r="109" ht="15.75"/>
    <row r="110" ht="15.75" spans="4:4">
      <c r="D110" s="170" t="s">
        <v>2093</v>
      </c>
    </row>
    <row r="112" ht="15.75"/>
    <row r="113" ht="165.75" spans="4:4">
      <c r="D113" s="171" t="s">
        <v>2094</v>
      </c>
    </row>
  </sheetData>
  <mergeCells count="1">
    <mergeCell ref="N50:S50"/>
  </mergeCells>
  <pageMargins left="0.7" right="0.7" top="0.75" bottom="0.75" header="0.3" footer="0.3"/>
  <pageSetup paperSize="1" orientation="portrait"/>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L137"/>
  <sheetViews>
    <sheetView zoomScale="80" zoomScaleNormal="80" topLeftCell="A93" workbookViewId="0">
      <selection activeCell="E139" sqref="E139"/>
    </sheetView>
  </sheetViews>
  <sheetFormatPr defaultColWidth="9" defaultRowHeight="15"/>
  <cols>
    <col min="2" max="2" width="12.8857142857143" customWidth="1"/>
    <col min="4" max="4" width="19.7809523809524" customWidth="1"/>
    <col min="5" max="5" width="11.552380952381" customWidth="1"/>
    <col min="6" max="6" width="10.4380952380952" customWidth="1"/>
    <col min="7" max="7" width="13.2190476190476" customWidth="1"/>
    <col min="8" max="8" width="11.4380952380952" customWidth="1"/>
    <col min="9" max="9" width="13.4380952380952" customWidth="1"/>
  </cols>
  <sheetData>
    <row r="2" s="17" customFormat="1" ht="5.4" customHeight="1"/>
    <row r="4" spans="4:8">
      <c r="D4" t="s">
        <v>2095</v>
      </c>
      <c r="H4" t="s">
        <v>2096</v>
      </c>
    </row>
    <row r="5" spans="4:4">
      <c r="D5" t="s">
        <v>1887</v>
      </c>
    </row>
    <row r="6" spans="4:4">
      <c r="D6" t="s">
        <v>2097</v>
      </c>
    </row>
    <row r="7" spans="4:4">
      <c r="D7" t="s">
        <v>2098</v>
      </c>
    </row>
    <row r="9" ht="15.75"/>
    <row r="10" ht="15.75" spans="4:12">
      <c r="D10" s="37" t="s">
        <v>2099</v>
      </c>
      <c r="E10" s="38"/>
      <c r="F10" s="38"/>
      <c r="G10" s="38"/>
      <c r="H10" s="38"/>
      <c r="I10" s="38"/>
      <c r="J10" s="38"/>
      <c r="K10" s="38"/>
      <c r="L10" s="39"/>
    </row>
    <row r="11" ht="15.75"/>
    <row r="12" spans="2:12">
      <c r="B12" s="118" t="s">
        <v>1452</v>
      </c>
      <c r="D12" s="119" t="s">
        <v>2100</v>
      </c>
      <c r="E12" s="120"/>
      <c r="F12" s="120"/>
      <c r="G12" s="120"/>
      <c r="H12" s="120"/>
      <c r="I12" s="120"/>
      <c r="J12" s="120"/>
      <c r="K12" s="120"/>
      <c r="L12" s="133"/>
    </row>
    <row r="13" ht="15.75" spans="2:12">
      <c r="B13" s="118"/>
      <c r="D13" s="121"/>
      <c r="E13" s="122"/>
      <c r="F13" s="122"/>
      <c r="G13" s="122"/>
      <c r="H13" s="122"/>
      <c r="I13" s="122"/>
      <c r="J13" s="122"/>
      <c r="K13" s="122"/>
      <c r="L13" s="134"/>
    </row>
    <row r="14" ht="15.75" spans="2:2">
      <c r="B14" s="118"/>
    </row>
    <row r="15" spans="2:12">
      <c r="B15" s="118"/>
      <c r="D15" s="24" t="s">
        <v>2101</v>
      </c>
      <c r="E15" s="25"/>
      <c r="F15" s="25"/>
      <c r="G15" s="25"/>
      <c r="H15" s="25"/>
      <c r="I15" s="25"/>
      <c r="J15" s="25"/>
      <c r="K15" s="25"/>
      <c r="L15" s="30"/>
    </row>
    <row r="16" ht="15.75" spans="2:12">
      <c r="B16" s="118"/>
      <c r="D16" s="26" t="s">
        <v>2102</v>
      </c>
      <c r="E16" s="27"/>
      <c r="F16" s="27"/>
      <c r="G16" s="27"/>
      <c r="H16" s="27"/>
      <c r="I16" s="27"/>
      <c r="J16" s="27"/>
      <c r="K16" s="27"/>
      <c r="L16" s="40"/>
    </row>
    <row r="17" ht="15.75" spans="2:2">
      <c r="B17" s="118"/>
    </row>
    <row r="18" ht="15.75" spans="2:12">
      <c r="B18" s="118"/>
      <c r="D18" s="5" t="s">
        <v>2103</v>
      </c>
      <c r="E18" s="6"/>
      <c r="F18" s="6"/>
      <c r="G18" s="6"/>
      <c r="H18" s="6"/>
      <c r="I18" s="6"/>
      <c r="J18" s="6"/>
      <c r="K18" s="6"/>
      <c r="L18" s="7"/>
    </row>
    <row r="19" ht="15.75" spans="2:2">
      <c r="B19" s="118"/>
    </row>
    <row r="20" ht="15.75" spans="2:12">
      <c r="B20" s="118"/>
      <c r="D20" s="5" t="s">
        <v>2104</v>
      </c>
      <c r="E20" s="6"/>
      <c r="F20" s="6"/>
      <c r="G20" s="6"/>
      <c r="H20" s="6"/>
      <c r="I20" s="6"/>
      <c r="J20" s="6"/>
      <c r="K20" s="6"/>
      <c r="L20" s="7"/>
    </row>
    <row r="21" spans="2:12">
      <c r="B21" s="118"/>
      <c r="D21" s="100"/>
      <c r="E21" s="100"/>
      <c r="F21" s="100"/>
      <c r="G21" s="100"/>
      <c r="H21" s="100"/>
      <c r="I21" s="100"/>
      <c r="J21" s="100"/>
      <c r="K21" s="100"/>
      <c r="L21" s="100"/>
    </row>
    <row r="22" spans="2:12">
      <c r="B22" s="118"/>
      <c r="D22" s="100" t="s">
        <v>2105</v>
      </c>
      <c r="E22" s="100"/>
      <c r="F22" s="100"/>
      <c r="G22" s="100"/>
      <c r="H22" s="100"/>
      <c r="I22" s="100"/>
      <c r="J22" s="100"/>
      <c r="K22" s="100"/>
      <c r="L22" s="100"/>
    </row>
    <row r="23" ht="15.75" spans="2:2">
      <c r="B23" s="118"/>
    </row>
    <row r="24" ht="15.75" spans="2:12">
      <c r="B24" s="118"/>
      <c r="D24" s="5" t="s">
        <v>2106</v>
      </c>
      <c r="E24" s="6"/>
      <c r="F24" s="6"/>
      <c r="G24" s="6"/>
      <c r="H24" s="6"/>
      <c r="I24" s="6"/>
      <c r="J24" s="6"/>
      <c r="K24" s="6"/>
      <c r="L24" s="7"/>
    </row>
    <row r="25" spans="2:12">
      <c r="B25" s="118"/>
      <c r="D25" s="100"/>
      <c r="E25" s="100"/>
      <c r="F25" s="100"/>
      <c r="G25" s="100"/>
      <c r="H25" s="100"/>
      <c r="I25" s="100"/>
      <c r="J25" s="100"/>
      <c r="K25" s="100"/>
      <c r="L25" s="100"/>
    </row>
    <row r="26" ht="15.75" spans="2:12">
      <c r="B26" s="118"/>
      <c r="D26" s="100" t="s">
        <v>2107</v>
      </c>
      <c r="E26" s="100"/>
      <c r="F26" s="100"/>
      <c r="G26" s="100"/>
      <c r="H26" s="100"/>
      <c r="I26" s="100"/>
      <c r="J26" s="100"/>
      <c r="K26" s="100"/>
      <c r="L26" s="100"/>
    </row>
    <row r="27" ht="15.75" spans="2:12">
      <c r="B27" s="118"/>
      <c r="D27" s="100"/>
      <c r="E27" s="5" t="s">
        <v>2108</v>
      </c>
      <c r="F27" s="6"/>
      <c r="G27" s="6"/>
      <c r="H27" s="6"/>
      <c r="I27" s="6"/>
      <c r="J27" s="7"/>
      <c r="K27" s="100"/>
      <c r="L27" s="100"/>
    </row>
    <row r="28" spans="2:12">
      <c r="B28" s="118"/>
      <c r="D28" s="100"/>
      <c r="E28" s="100"/>
      <c r="F28" s="100"/>
      <c r="G28" s="100"/>
      <c r="H28" s="100" t="s">
        <v>2109</v>
      </c>
      <c r="I28" s="100"/>
      <c r="J28" s="100"/>
      <c r="K28" s="100"/>
      <c r="L28" s="100"/>
    </row>
    <row r="29" ht="15.75" spans="2:2">
      <c r="B29" s="118"/>
    </row>
    <row r="30" ht="15.75" spans="2:4">
      <c r="B30" s="118"/>
      <c r="D30" s="123" t="s">
        <v>2110</v>
      </c>
    </row>
    <row r="31" spans="2:2">
      <c r="B31" s="118"/>
    </row>
    <row r="32" spans="2:4">
      <c r="B32" s="118"/>
      <c r="D32" t="s">
        <v>2111</v>
      </c>
    </row>
    <row r="34" ht="15.75"/>
    <row r="35" spans="2:4">
      <c r="B35" s="124" t="s">
        <v>1957</v>
      </c>
      <c r="D35" t="s">
        <v>2112</v>
      </c>
    </row>
    <row r="36" spans="2:2">
      <c r="B36" s="125"/>
    </row>
    <row r="37" spans="2:4">
      <c r="B37" s="125"/>
      <c r="D37" t="s">
        <v>2113</v>
      </c>
    </row>
    <row r="38" spans="2:2">
      <c r="B38" s="125"/>
    </row>
    <row r="39" spans="2:4">
      <c r="B39" s="125"/>
      <c r="D39" t="s">
        <v>2114</v>
      </c>
    </row>
    <row r="40" spans="2:2">
      <c r="B40" s="125"/>
    </row>
    <row r="41" spans="2:4">
      <c r="B41" s="125"/>
      <c r="D41" t="s">
        <v>2115</v>
      </c>
    </row>
    <row r="42" spans="2:4">
      <c r="B42" s="125"/>
      <c r="D42" t="s">
        <v>2116</v>
      </c>
    </row>
    <row r="43" ht="15.75" spans="2:2">
      <c r="B43" s="125"/>
    </row>
    <row r="44" spans="2:11">
      <c r="B44" s="125"/>
      <c r="D44" s="126" t="s">
        <v>2117</v>
      </c>
      <c r="E44" s="127"/>
      <c r="F44" s="127"/>
      <c r="G44" s="127"/>
      <c r="H44" s="127"/>
      <c r="I44" s="127"/>
      <c r="J44" s="127"/>
      <c r="K44" s="135"/>
    </row>
    <row r="45" spans="2:11">
      <c r="B45" s="125"/>
      <c r="D45" s="128"/>
      <c r="E45" s="129"/>
      <c r="F45" s="129"/>
      <c r="G45" s="129"/>
      <c r="H45" s="129"/>
      <c r="I45" s="129"/>
      <c r="J45" s="129"/>
      <c r="K45" s="136"/>
    </row>
    <row r="46" spans="2:11">
      <c r="B46" s="125"/>
      <c r="D46" s="128"/>
      <c r="E46" s="129"/>
      <c r="F46" s="129"/>
      <c r="G46" s="129"/>
      <c r="H46" s="129"/>
      <c r="I46" s="129"/>
      <c r="J46" s="129"/>
      <c r="K46" s="136"/>
    </row>
    <row r="47" spans="2:11">
      <c r="B47" s="125"/>
      <c r="D47" s="128"/>
      <c r="E47" s="129"/>
      <c r="F47" s="129"/>
      <c r="G47" s="129"/>
      <c r="H47" s="129"/>
      <c r="I47" s="129"/>
      <c r="J47" s="129"/>
      <c r="K47" s="136"/>
    </row>
    <row r="48" spans="2:11">
      <c r="B48" s="125"/>
      <c r="D48" s="128"/>
      <c r="E48" s="129"/>
      <c r="F48" s="129"/>
      <c r="G48" s="129"/>
      <c r="H48" s="129"/>
      <c r="I48" s="129"/>
      <c r="J48" s="129"/>
      <c r="K48" s="136"/>
    </row>
    <row r="49" ht="15.75" spans="2:11">
      <c r="B49" s="130"/>
      <c r="D49" s="131"/>
      <c r="E49" s="132"/>
      <c r="F49" s="132"/>
      <c r="G49" s="132"/>
      <c r="H49" s="132"/>
      <c r="I49" s="132"/>
      <c r="J49" s="132"/>
      <c r="K49" s="137"/>
    </row>
    <row r="52" spans="2:6">
      <c r="B52" t="s">
        <v>2118</v>
      </c>
      <c r="F52" t="s">
        <v>2119</v>
      </c>
    </row>
    <row r="53" spans="4:6">
      <c r="D53" t="s">
        <v>2120</v>
      </c>
      <c r="F53" t="s">
        <v>2121</v>
      </c>
    </row>
    <row r="132" spans="3:3">
      <c r="C132" t="s">
        <v>2122</v>
      </c>
    </row>
    <row r="134" spans="4:11">
      <c r="D134" t="s">
        <v>2057</v>
      </c>
      <c r="F134" t="s">
        <v>2045</v>
      </c>
      <c r="G134" t="s">
        <v>2123</v>
      </c>
      <c r="H134" t="s">
        <v>2050</v>
      </c>
      <c r="I134" t="s">
        <v>2124</v>
      </c>
      <c r="J134" t="s">
        <v>2125</v>
      </c>
      <c r="K134" t="s">
        <v>2126</v>
      </c>
    </row>
    <row r="135" spans="4:11">
      <c r="D135" t="s">
        <v>2127</v>
      </c>
      <c r="E135" t="s">
        <v>433</v>
      </c>
      <c r="F135" s="138"/>
      <c r="G135" s="138"/>
      <c r="H135" s="138"/>
      <c r="I135" t="s">
        <v>713</v>
      </c>
      <c r="J135" t="s">
        <v>713</v>
      </c>
      <c r="K135" t="s">
        <v>713</v>
      </c>
    </row>
    <row r="136" spans="4:11">
      <c r="D136" t="s">
        <v>508</v>
      </c>
      <c r="E136" t="s">
        <v>436</v>
      </c>
      <c r="F136" s="139"/>
      <c r="G136" s="139"/>
      <c r="H136" s="139"/>
      <c r="I136" t="s">
        <v>711</v>
      </c>
      <c r="J136" t="s">
        <v>711</v>
      </c>
      <c r="K136" t="s">
        <v>711</v>
      </c>
    </row>
    <row r="137" spans="5:11">
      <c r="E137" t="s">
        <v>439</v>
      </c>
      <c r="F137" s="139"/>
      <c r="G137" s="139"/>
      <c r="H137" s="139"/>
      <c r="I137" t="s">
        <v>702</v>
      </c>
      <c r="J137" t="s">
        <v>702</v>
      </c>
      <c r="K137" t="s">
        <v>702</v>
      </c>
    </row>
  </sheetData>
  <mergeCells count="5">
    <mergeCell ref="D10:L10"/>
    <mergeCell ref="B12:B32"/>
    <mergeCell ref="B35:B49"/>
    <mergeCell ref="D12:L13"/>
    <mergeCell ref="D44:K49"/>
  </mergeCells>
  <pageMargins left="0.7" right="0.7" top="0.75" bottom="0.75" header="0.3" footer="0.3"/>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G16"/>
  <sheetViews>
    <sheetView zoomScale="120" zoomScaleNormal="120" workbookViewId="0">
      <selection activeCell="D24" sqref="D24:D26"/>
    </sheetView>
  </sheetViews>
  <sheetFormatPr defaultColWidth="9" defaultRowHeight="15" outlineLevelCol="6"/>
  <sheetData>
    <row r="1" spans="2:7">
      <c r="B1" s="821" t="s">
        <v>154</v>
      </c>
      <c r="C1" s="821"/>
      <c r="D1" s="821"/>
      <c r="E1" s="821"/>
      <c r="F1" s="821"/>
      <c r="G1" s="821"/>
    </row>
    <row r="3" spans="2:2">
      <c r="B3" t="s">
        <v>324</v>
      </c>
    </row>
    <row r="5" spans="3:3">
      <c r="C5" t="s">
        <v>325</v>
      </c>
    </row>
    <row r="7" spans="3:7">
      <c r="C7" t="s">
        <v>326</v>
      </c>
      <c r="G7" t="s">
        <v>327</v>
      </c>
    </row>
    <row r="8" spans="3:7">
      <c r="C8" t="s">
        <v>328</v>
      </c>
      <c r="G8" t="s">
        <v>329</v>
      </c>
    </row>
    <row r="11" s="17" customFormat="1" ht="7.5" customHeight="1"/>
    <row r="13" spans="2:2">
      <c r="B13" t="s">
        <v>330</v>
      </c>
    </row>
    <row r="14" ht="15.75"/>
    <row r="15" spans="2:2">
      <c r="B15" s="42" t="s">
        <v>209</v>
      </c>
    </row>
    <row r="16" ht="15.75" spans="2:2">
      <c r="B16" s="44" t="s">
        <v>331</v>
      </c>
    </row>
  </sheetData>
  <mergeCells count="1">
    <mergeCell ref="B1:G1"/>
  </mergeCells>
  <pageMargins left="0.7" right="0.7" top="0.75" bottom="0.75" header="0.3" footer="0.3"/>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599993896298105"/>
  </sheetPr>
  <dimension ref="B1:AC23"/>
  <sheetViews>
    <sheetView zoomScale="80" zoomScaleNormal="80" workbookViewId="0">
      <selection activeCell="I24" sqref="I24"/>
    </sheetView>
  </sheetViews>
  <sheetFormatPr defaultColWidth="9" defaultRowHeight="15"/>
  <cols>
    <col min="2" max="2" width="30.6666666666667" customWidth="1"/>
  </cols>
  <sheetData>
    <row r="1" ht="15.75" spans="4:21">
      <c r="D1" s="90" t="s">
        <v>2128</v>
      </c>
      <c r="E1" s="91"/>
      <c r="F1" s="92"/>
      <c r="G1" s="93" t="s">
        <v>2129</v>
      </c>
      <c r="H1" s="94"/>
      <c r="I1" s="94"/>
      <c r="J1" s="108"/>
      <c r="K1" s="109" t="s">
        <v>2130</v>
      </c>
      <c r="L1" s="110"/>
      <c r="M1" s="110"/>
      <c r="N1" s="110"/>
      <c r="O1" s="111"/>
      <c r="P1" s="90" t="s">
        <v>2131</v>
      </c>
      <c r="Q1" s="91"/>
      <c r="R1" s="91"/>
      <c r="S1" s="91"/>
      <c r="T1" s="91"/>
      <c r="U1" s="92"/>
    </row>
    <row r="2" ht="15.75" spans="2:21">
      <c r="B2" s="95" t="s">
        <v>2132</v>
      </c>
      <c r="C2" t="s">
        <v>2133</v>
      </c>
      <c r="D2" s="24">
        <v>1</v>
      </c>
      <c r="E2" s="25">
        <v>2</v>
      </c>
      <c r="F2" s="30">
        <v>3</v>
      </c>
      <c r="G2" s="24">
        <v>1</v>
      </c>
      <c r="H2" s="25">
        <v>2</v>
      </c>
      <c r="I2" s="25">
        <v>3</v>
      </c>
      <c r="J2" s="30">
        <v>4</v>
      </c>
      <c r="K2" s="112">
        <v>1</v>
      </c>
      <c r="L2" s="113">
        <v>2</v>
      </c>
      <c r="M2" s="113">
        <v>3</v>
      </c>
      <c r="N2" s="113">
        <v>4</v>
      </c>
      <c r="O2" s="114">
        <v>5</v>
      </c>
      <c r="P2" s="24">
        <v>1</v>
      </c>
      <c r="Q2" s="25">
        <v>2</v>
      </c>
      <c r="R2" s="25">
        <v>3</v>
      </c>
      <c r="S2" s="25">
        <v>4</v>
      </c>
      <c r="T2" s="25">
        <v>5</v>
      </c>
      <c r="U2" s="30">
        <v>6</v>
      </c>
    </row>
    <row r="3" spans="2:21">
      <c r="B3" s="96"/>
      <c r="C3" t="s">
        <v>2134</v>
      </c>
      <c r="D3" s="97"/>
      <c r="E3" s="98"/>
      <c r="F3" s="99"/>
      <c r="G3" s="32"/>
      <c r="H3" s="100"/>
      <c r="I3" s="100"/>
      <c r="J3" s="115"/>
      <c r="K3" s="32"/>
      <c r="L3" s="100"/>
      <c r="M3" s="100"/>
      <c r="N3" s="100"/>
      <c r="O3" s="33"/>
      <c r="P3" s="32"/>
      <c r="Q3" s="100"/>
      <c r="R3" s="100"/>
      <c r="S3" s="100"/>
      <c r="T3" s="100"/>
      <c r="U3" s="33"/>
    </row>
    <row r="4" spans="2:21">
      <c r="B4" s="96"/>
      <c r="C4" t="s">
        <v>2135</v>
      </c>
      <c r="D4" s="97"/>
      <c r="E4" s="101"/>
      <c r="F4" s="99"/>
      <c r="G4" s="32"/>
      <c r="H4" s="100"/>
      <c r="I4" s="100"/>
      <c r="J4" s="115"/>
      <c r="K4" s="32"/>
      <c r="L4" s="100"/>
      <c r="M4" s="100"/>
      <c r="N4" s="100"/>
      <c r="O4" s="33"/>
      <c r="P4" s="32"/>
      <c r="Q4" s="100"/>
      <c r="R4" s="100"/>
      <c r="S4" s="100"/>
      <c r="T4" s="100"/>
      <c r="U4" s="33"/>
    </row>
    <row r="5" spans="2:21">
      <c r="B5" s="96"/>
      <c r="C5" t="s">
        <v>2136</v>
      </c>
      <c r="D5" s="97"/>
      <c r="E5" s="101"/>
      <c r="F5" s="99"/>
      <c r="G5" s="32"/>
      <c r="H5" s="100"/>
      <c r="I5" s="100"/>
      <c r="J5" s="115"/>
      <c r="K5" s="32"/>
      <c r="L5" s="100"/>
      <c r="M5" s="100"/>
      <c r="N5" s="100"/>
      <c r="O5" s="33"/>
      <c r="P5" s="32"/>
      <c r="Q5" s="100"/>
      <c r="R5" s="100"/>
      <c r="S5" s="100"/>
      <c r="T5" s="100"/>
      <c r="U5" s="33"/>
    </row>
    <row r="6" spans="2:21">
      <c r="B6" s="96"/>
      <c r="C6" t="s">
        <v>2137</v>
      </c>
      <c r="D6" s="97"/>
      <c r="E6" s="101"/>
      <c r="F6" s="99"/>
      <c r="G6" s="32"/>
      <c r="H6" s="100"/>
      <c r="I6" s="100"/>
      <c r="J6" s="115"/>
      <c r="K6" s="32"/>
      <c r="L6" s="100"/>
      <c r="M6" s="100"/>
      <c r="N6" s="100"/>
      <c r="O6" s="33"/>
      <c r="P6" s="32"/>
      <c r="Q6" s="100"/>
      <c r="R6" s="100"/>
      <c r="S6" s="100"/>
      <c r="T6" s="100"/>
      <c r="U6" s="33"/>
    </row>
    <row r="7" spans="2:21">
      <c r="B7" s="96"/>
      <c r="C7" s="102" t="s">
        <v>2138</v>
      </c>
      <c r="D7" s="97"/>
      <c r="E7" s="101"/>
      <c r="F7" s="99"/>
      <c r="G7" s="32"/>
      <c r="H7" s="100"/>
      <c r="I7" s="100"/>
      <c r="J7" s="115"/>
      <c r="K7" s="32"/>
      <c r="L7" s="100"/>
      <c r="M7" s="100"/>
      <c r="N7" s="100"/>
      <c r="O7" s="33"/>
      <c r="P7" s="32"/>
      <c r="Q7" s="100"/>
      <c r="R7" s="100"/>
      <c r="S7" s="100"/>
      <c r="T7" s="100"/>
      <c r="U7" s="33"/>
    </row>
    <row r="8" ht="15.75" spans="2:21">
      <c r="B8" s="96"/>
      <c r="C8" t="s">
        <v>2139</v>
      </c>
      <c r="D8" s="97"/>
      <c r="E8" s="103"/>
      <c r="F8" s="99"/>
      <c r="G8" s="32"/>
      <c r="H8" s="100"/>
      <c r="I8" s="100"/>
      <c r="J8" s="115"/>
      <c r="K8" s="32"/>
      <c r="L8" s="100"/>
      <c r="M8" s="100"/>
      <c r="N8" s="100"/>
      <c r="O8" s="33"/>
      <c r="P8" s="32"/>
      <c r="Q8" s="100"/>
      <c r="R8" s="100"/>
      <c r="S8" s="100"/>
      <c r="T8" s="100"/>
      <c r="U8" s="33"/>
    </row>
    <row r="9" spans="2:21">
      <c r="B9" s="96"/>
      <c r="C9" t="s">
        <v>2140</v>
      </c>
      <c r="D9" s="97"/>
      <c r="E9" s="100"/>
      <c r="F9" s="99"/>
      <c r="G9" s="32"/>
      <c r="H9" s="100"/>
      <c r="I9" s="100"/>
      <c r="J9" s="99"/>
      <c r="K9" s="32"/>
      <c r="L9" s="100"/>
      <c r="M9" s="100"/>
      <c r="N9" s="100"/>
      <c r="O9" s="33"/>
      <c r="P9" s="32"/>
      <c r="Q9" s="100"/>
      <c r="R9" s="100"/>
      <c r="S9" s="100"/>
      <c r="T9" s="100"/>
      <c r="U9" s="33"/>
    </row>
    <row r="10" ht="15.75" spans="2:21">
      <c r="B10" s="96"/>
      <c r="C10" t="s">
        <v>2141</v>
      </c>
      <c r="D10" s="97"/>
      <c r="E10" s="100"/>
      <c r="F10" s="99"/>
      <c r="G10" s="32"/>
      <c r="H10" s="100"/>
      <c r="I10" s="100"/>
      <c r="J10" s="99"/>
      <c r="K10" s="32"/>
      <c r="L10" s="100"/>
      <c r="M10" s="100"/>
      <c r="N10" s="100"/>
      <c r="O10" s="33"/>
      <c r="P10" s="32"/>
      <c r="Q10" s="100"/>
      <c r="R10" s="100"/>
      <c r="S10" s="100"/>
      <c r="T10" s="100"/>
      <c r="U10" s="33"/>
    </row>
    <row r="11" spans="2:29">
      <c r="B11" s="96"/>
      <c r="C11" t="s">
        <v>2142</v>
      </c>
      <c r="D11" s="97"/>
      <c r="E11" s="100"/>
      <c r="F11" s="99"/>
      <c r="G11" s="32"/>
      <c r="H11" s="100"/>
      <c r="I11" s="100"/>
      <c r="J11" s="99"/>
      <c r="K11" s="32"/>
      <c r="L11" s="100"/>
      <c r="M11" s="100"/>
      <c r="N11" s="100"/>
      <c r="O11" s="33"/>
      <c r="P11" s="32"/>
      <c r="Q11" s="100"/>
      <c r="R11" s="100"/>
      <c r="S11" s="100"/>
      <c r="T11" s="100"/>
      <c r="U11" s="33"/>
      <c r="X11" s="24" t="s">
        <v>2143</v>
      </c>
      <c r="Y11" s="25"/>
      <c r="Z11" s="25"/>
      <c r="AA11" s="25"/>
      <c r="AB11" s="25"/>
      <c r="AC11" s="30"/>
    </row>
    <row r="12" spans="2:29">
      <c r="B12" s="96"/>
      <c r="C12" t="s">
        <v>2144</v>
      </c>
      <c r="D12" s="97"/>
      <c r="E12" s="100"/>
      <c r="F12" s="99"/>
      <c r="G12" s="32"/>
      <c r="H12" s="100"/>
      <c r="I12" s="100"/>
      <c r="J12" s="99"/>
      <c r="K12" s="32"/>
      <c r="L12" s="100"/>
      <c r="M12" s="100"/>
      <c r="N12" s="100"/>
      <c r="O12" s="33"/>
      <c r="P12" s="32"/>
      <c r="Q12" s="100"/>
      <c r="R12" s="100"/>
      <c r="S12" s="100"/>
      <c r="T12" s="100"/>
      <c r="U12" s="33"/>
      <c r="X12" s="32" t="s">
        <v>2145</v>
      </c>
      <c r="Y12" s="100"/>
      <c r="Z12" s="100"/>
      <c r="AA12" s="100"/>
      <c r="AB12" s="100"/>
      <c r="AC12" s="33"/>
    </row>
    <row r="13" ht="15.75" spans="2:29">
      <c r="B13" s="96"/>
      <c r="C13" t="s">
        <v>2146</v>
      </c>
      <c r="D13" s="97"/>
      <c r="E13" s="100"/>
      <c r="F13" s="99"/>
      <c r="G13" s="32"/>
      <c r="H13" s="100"/>
      <c r="I13" s="100"/>
      <c r="J13" s="99"/>
      <c r="K13" s="32"/>
      <c r="L13" s="100"/>
      <c r="M13" s="100"/>
      <c r="N13" s="100"/>
      <c r="O13" s="33"/>
      <c r="P13" s="32"/>
      <c r="Q13" s="100"/>
      <c r="R13" s="100"/>
      <c r="S13" s="100"/>
      <c r="T13" s="100"/>
      <c r="U13" s="33"/>
      <c r="X13" s="32" t="s">
        <v>2147</v>
      </c>
      <c r="Y13" s="100"/>
      <c r="Z13" s="100"/>
      <c r="AA13" s="100"/>
      <c r="AB13" s="100"/>
      <c r="AC13" s="33"/>
    </row>
    <row r="14" spans="2:29">
      <c r="B14" s="96"/>
      <c r="C14" t="s">
        <v>2148</v>
      </c>
      <c r="D14" s="97"/>
      <c r="E14" s="97"/>
      <c r="F14" s="99"/>
      <c r="G14" s="32"/>
      <c r="H14" s="100"/>
      <c r="I14" s="100"/>
      <c r="J14" s="99"/>
      <c r="K14" s="32"/>
      <c r="L14" s="100"/>
      <c r="M14" s="100"/>
      <c r="N14" s="100"/>
      <c r="O14" s="33"/>
      <c r="P14" s="32"/>
      <c r="Q14" s="100"/>
      <c r="R14" s="100"/>
      <c r="S14" s="100"/>
      <c r="T14" s="100"/>
      <c r="U14" s="33"/>
      <c r="X14" s="32"/>
      <c r="Y14" s="24" t="s">
        <v>2149</v>
      </c>
      <c r="Z14" s="25"/>
      <c r="AA14" s="25"/>
      <c r="AB14" s="30"/>
      <c r="AC14" s="33"/>
    </row>
    <row r="15" ht="15.75" spans="2:29">
      <c r="B15" s="104"/>
      <c r="C15" t="s">
        <v>2150</v>
      </c>
      <c r="D15" s="97"/>
      <c r="E15" s="97"/>
      <c r="F15" s="99"/>
      <c r="G15" s="32"/>
      <c r="H15" s="100"/>
      <c r="I15" s="100"/>
      <c r="J15" s="99"/>
      <c r="K15" s="32"/>
      <c r="L15" s="100"/>
      <c r="M15" s="100"/>
      <c r="N15" s="100"/>
      <c r="O15" s="33"/>
      <c r="P15" s="32"/>
      <c r="Q15" s="100"/>
      <c r="R15" s="100"/>
      <c r="S15" s="100"/>
      <c r="T15" s="100"/>
      <c r="U15" s="33"/>
      <c r="X15" s="32"/>
      <c r="Y15" s="32" t="s">
        <v>2151</v>
      </c>
      <c r="Z15" s="100"/>
      <c r="AA15" s="100"/>
      <c r="AB15" s="33"/>
      <c r="AC15" s="33"/>
    </row>
    <row r="16" ht="15.75" spans="2:29">
      <c r="B16" s="105" t="s">
        <v>2152</v>
      </c>
      <c r="C16" t="s">
        <v>2153</v>
      </c>
      <c r="D16" s="32"/>
      <c r="E16" s="97"/>
      <c r="F16" s="33"/>
      <c r="G16" s="32"/>
      <c r="H16" s="100"/>
      <c r="I16" s="100"/>
      <c r="J16" s="33"/>
      <c r="K16" s="32"/>
      <c r="L16" s="100"/>
      <c r="M16" s="100"/>
      <c r="N16" s="100"/>
      <c r="O16" s="33"/>
      <c r="P16" s="32"/>
      <c r="Q16" s="100"/>
      <c r="R16" s="100"/>
      <c r="S16" s="100"/>
      <c r="T16" s="100"/>
      <c r="U16" s="33"/>
      <c r="X16" s="32"/>
      <c r="Y16" s="26" t="s">
        <v>2154</v>
      </c>
      <c r="Z16" s="27"/>
      <c r="AA16" s="27"/>
      <c r="AB16" s="40"/>
      <c r="AC16" s="33"/>
    </row>
    <row r="17" ht="15.75" spans="2:29">
      <c r="B17" s="106"/>
      <c r="C17" t="s">
        <v>2155</v>
      </c>
      <c r="D17" s="32"/>
      <c r="E17" s="97"/>
      <c r="F17" s="33"/>
      <c r="G17" s="32"/>
      <c r="H17" s="100"/>
      <c r="I17" s="100"/>
      <c r="J17" s="33"/>
      <c r="K17" s="32"/>
      <c r="L17" s="100"/>
      <c r="M17" s="100"/>
      <c r="N17" s="100"/>
      <c r="O17" s="33"/>
      <c r="P17" s="32"/>
      <c r="Q17" s="100"/>
      <c r="R17" s="100"/>
      <c r="S17" s="100"/>
      <c r="T17" s="100"/>
      <c r="U17" s="33"/>
      <c r="X17" s="26"/>
      <c r="Y17" s="117" t="s">
        <v>2156</v>
      </c>
      <c r="Z17" s="27"/>
      <c r="AA17" s="27"/>
      <c r="AB17" s="27"/>
      <c r="AC17" s="40"/>
    </row>
    <row r="18" spans="2:21">
      <c r="B18" s="106"/>
      <c r="C18" t="s">
        <v>2157</v>
      </c>
      <c r="D18" s="32"/>
      <c r="E18" s="100"/>
      <c r="F18" s="33"/>
      <c r="G18" s="32"/>
      <c r="H18" s="100"/>
      <c r="I18" s="100"/>
      <c r="J18" s="33"/>
      <c r="K18" s="32"/>
      <c r="L18" s="100"/>
      <c r="M18" s="100"/>
      <c r="N18" s="100"/>
      <c r="O18" s="33"/>
      <c r="P18" s="32"/>
      <c r="Q18" s="100"/>
      <c r="R18" s="100"/>
      <c r="S18" s="100"/>
      <c r="T18" s="100"/>
      <c r="U18" s="33"/>
    </row>
    <row r="19" spans="2:21">
      <c r="B19" s="106"/>
      <c r="C19" t="s">
        <v>2158</v>
      </c>
      <c r="D19" s="32"/>
      <c r="E19" s="100"/>
      <c r="F19" s="33"/>
      <c r="G19" s="32"/>
      <c r="H19" s="100"/>
      <c r="I19" s="100"/>
      <c r="J19" s="33"/>
      <c r="K19" s="32"/>
      <c r="L19" s="100"/>
      <c r="M19" s="100"/>
      <c r="N19" s="100"/>
      <c r="O19" s="33"/>
      <c r="P19" s="32"/>
      <c r="Q19" s="100"/>
      <c r="R19" s="100"/>
      <c r="S19" s="100"/>
      <c r="T19" s="100"/>
      <c r="U19" s="33"/>
    </row>
    <row r="20" spans="2:21">
      <c r="B20" s="106"/>
      <c r="C20" t="s">
        <v>2159</v>
      </c>
      <c r="D20" s="32"/>
      <c r="E20" s="100"/>
      <c r="F20" s="33"/>
      <c r="G20" s="32"/>
      <c r="H20" s="100"/>
      <c r="I20" s="100"/>
      <c r="J20" s="33"/>
      <c r="K20" s="32"/>
      <c r="L20" s="100"/>
      <c r="M20" s="100"/>
      <c r="N20" s="100"/>
      <c r="O20" s="33"/>
      <c r="P20" s="32"/>
      <c r="Q20" s="100"/>
      <c r="R20" s="100"/>
      <c r="S20" s="100"/>
      <c r="T20" s="100"/>
      <c r="U20" s="33"/>
    </row>
    <row r="21" ht="15.75" spans="2:21">
      <c r="B21" s="106"/>
      <c r="C21" t="s">
        <v>2160</v>
      </c>
      <c r="D21" s="32"/>
      <c r="E21" s="100"/>
      <c r="F21" s="33"/>
      <c r="G21" s="32"/>
      <c r="H21" s="100"/>
      <c r="I21" s="100"/>
      <c r="J21" s="33"/>
      <c r="K21" s="32"/>
      <c r="L21" s="100"/>
      <c r="M21" s="100"/>
      <c r="N21" s="100"/>
      <c r="O21" s="33"/>
      <c r="P21" s="32"/>
      <c r="Q21" s="100"/>
      <c r="R21" s="100"/>
      <c r="S21" s="100"/>
      <c r="T21" s="100"/>
      <c r="U21" s="33"/>
    </row>
    <row r="22" spans="2:21">
      <c r="B22" s="106"/>
      <c r="C22" t="s">
        <v>296</v>
      </c>
      <c r="D22" s="32"/>
      <c r="E22" s="98"/>
      <c r="F22" s="33"/>
      <c r="G22" s="32"/>
      <c r="H22" s="100"/>
      <c r="I22" s="100"/>
      <c r="J22" s="115"/>
      <c r="K22" s="32"/>
      <c r="L22" s="100"/>
      <c r="M22" s="100"/>
      <c r="N22" s="100"/>
      <c r="O22" s="33"/>
      <c r="P22" s="32"/>
      <c r="Q22" s="100"/>
      <c r="R22" s="100"/>
      <c r="S22" s="100"/>
      <c r="T22" s="100"/>
      <c r="U22" s="33"/>
    </row>
    <row r="23" ht="15.75" spans="2:21">
      <c r="B23" s="107"/>
      <c r="C23" t="s">
        <v>2161</v>
      </c>
      <c r="D23" s="26"/>
      <c r="E23" s="103"/>
      <c r="F23" s="40"/>
      <c r="G23" s="26"/>
      <c r="H23" s="27"/>
      <c r="I23" s="27"/>
      <c r="J23" s="116"/>
      <c r="K23" s="26"/>
      <c r="L23" s="27"/>
      <c r="M23" s="27"/>
      <c r="N23" s="27"/>
      <c r="O23" s="40"/>
      <c r="P23" s="26"/>
      <c r="Q23" s="27"/>
      <c r="R23" s="27"/>
      <c r="S23" s="27"/>
      <c r="T23" s="27"/>
      <c r="U23" s="40"/>
    </row>
  </sheetData>
  <mergeCells count="6">
    <mergeCell ref="D1:F1"/>
    <mergeCell ref="G1:J1"/>
    <mergeCell ref="K1:O1"/>
    <mergeCell ref="P1:U1"/>
    <mergeCell ref="B2:B15"/>
    <mergeCell ref="B16:B23"/>
  </mergeCells>
  <pageMargins left="0.7" right="0.7" top="0.75" bottom="0.75" header="0.3" footer="0.3"/>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H15"/>
  <sheetViews>
    <sheetView zoomScale="130" zoomScaleNormal="130" workbookViewId="0">
      <selection activeCell="D17" sqref="D17"/>
    </sheetView>
  </sheetViews>
  <sheetFormatPr defaultColWidth="9" defaultRowHeight="15" outlineLevelCol="7"/>
  <sheetData>
    <row r="1" ht="15.75"/>
    <row r="2" ht="15.75" spans="2:8">
      <c r="B2" t="s">
        <v>2162</v>
      </c>
      <c r="C2" s="5" t="s">
        <v>2163</v>
      </c>
      <c r="D2" s="6"/>
      <c r="E2" s="6"/>
      <c r="F2" s="7"/>
      <c r="H2" t="s">
        <v>2164</v>
      </c>
    </row>
    <row r="4" spans="3:3">
      <c r="C4" t="s">
        <v>2165</v>
      </c>
    </row>
    <row r="5" spans="3:3">
      <c r="C5" t="s">
        <v>2166</v>
      </c>
    </row>
    <row r="7" ht="15.75" spans="3:3">
      <c r="C7" t="s">
        <v>2167</v>
      </c>
    </row>
    <row r="8" ht="15.75" spans="4:8">
      <c r="D8" s="5" t="s">
        <v>2168</v>
      </c>
      <c r="E8" s="6"/>
      <c r="F8" s="6"/>
      <c r="G8" s="6"/>
      <c r="H8" s="7"/>
    </row>
    <row r="10" ht="15.75"/>
    <row r="11" ht="15.75" spans="3:7">
      <c r="C11" s="87" t="s">
        <v>2169</v>
      </c>
      <c r="D11" s="88"/>
      <c r="E11" s="88"/>
      <c r="F11" s="88"/>
      <c r="G11" s="89"/>
    </row>
    <row r="13" spans="3:3">
      <c r="C13" t="s">
        <v>2170</v>
      </c>
    </row>
    <row r="14" spans="4:4">
      <c r="D14" t="s">
        <v>2171</v>
      </c>
    </row>
    <row r="15" spans="4:4">
      <c r="D15" t="s">
        <v>2172</v>
      </c>
    </row>
  </sheetData>
  <pageMargins left="0.7" right="0.7" top="0.75" bottom="0.75" header="0.3" footer="0.3"/>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M33"/>
  <sheetViews>
    <sheetView zoomScale="120" zoomScaleNormal="120" topLeftCell="A18" workbookViewId="0">
      <selection activeCell="A22" sqref="A22"/>
    </sheetView>
  </sheetViews>
  <sheetFormatPr defaultColWidth="9" defaultRowHeight="15"/>
  <cols>
    <col min="4" max="4" width="15.8857142857143" customWidth="1"/>
    <col min="5" max="5" width="13.8857142857143" customWidth="1"/>
    <col min="6" max="6" width="14.552380952381" customWidth="1"/>
  </cols>
  <sheetData>
    <row r="1" spans="2:2">
      <c r="B1" t="s">
        <v>2173</v>
      </c>
    </row>
    <row r="2" ht="15.75"/>
    <row r="3" ht="15.75" spans="3:6">
      <c r="C3" s="18" t="s">
        <v>2174</v>
      </c>
      <c r="D3" s="19"/>
      <c r="E3" s="19"/>
      <c r="F3" s="20"/>
    </row>
    <row r="4" ht="15.75"/>
    <row r="5" spans="4:6">
      <c r="D5" s="62" t="s">
        <v>2175</v>
      </c>
      <c r="E5" s="63"/>
      <c r="F5" s="64"/>
    </row>
    <row r="6" ht="15.75" spans="4:6">
      <c r="D6" s="65" t="s">
        <v>2176</v>
      </c>
      <c r="E6" s="66"/>
      <c r="F6" s="67"/>
    </row>
    <row r="7" ht="15.75"/>
    <row r="8" ht="18.75" customHeight="1" spans="4:10">
      <c r="D8" s="68" t="s">
        <v>2177</v>
      </c>
      <c r="E8" s="69"/>
      <c r="F8" s="69"/>
      <c r="G8" s="69"/>
      <c r="H8" s="69"/>
      <c r="I8" s="69"/>
      <c r="J8" s="81"/>
    </row>
    <row r="9" spans="4:10">
      <c r="D9" s="70"/>
      <c r="E9" s="71"/>
      <c r="F9" s="71"/>
      <c r="G9" s="71"/>
      <c r="H9" s="71"/>
      <c r="I9" s="71"/>
      <c r="J9" s="82"/>
    </row>
    <row r="10" spans="4:10">
      <c r="D10" s="70"/>
      <c r="E10" s="71"/>
      <c r="F10" s="71"/>
      <c r="G10" s="71"/>
      <c r="H10" s="71"/>
      <c r="I10" s="71"/>
      <c r="J10" s="82"/>
    </row>
    <row r="11" spans="4:10">
      <c r="D11" s="70"/>
      <c r="E11" s="71"/>
      <c r="F11" s="71"/>
      <c r="G11" s="71"/>
      <c r="H11" s="71"/>
      <c r="I11" s="71"/>
      <c r="J11" s="82"/>
    </row>
    <row r="12" ht="15.75" spans="4:10">
      <c r="D12" s="72"/>
      <c r="E12" s="73"/>
      <c r="F12" s="73"/>
      <c r="G12" s="73"/>
      <c r="H12" s="73"/>
      <c r="I12" s="73"/>
      <c r="J12" s="83"/>
    </row>
    <row r="14" ht="15.75"/>
    <row r="15" ht="15.75" spans="4:9">
      <c r="D15" s="5" t="s">
        <v>2178</v>
      </c>
      <c r="E15" s="6"/>
      <c r="F15" s="6"/>
      <c r="G15" s="6"/>
      <c r="H15" s="6"/>
      <c r="I15" s="7"/>
    </row>
    <row r="16" spans="4:4">
      <c r="D16" t="s">
        <v>2179</v>
      </c>
    </row>
    <row r="17" ht="15.75"/>
    <row r="18" ht="15.75" spans="4:8">
      <c r="D18" s="5" t="s">
        <v>2180</v>
      </c>
      <c r="E18" s="6"/>
      <c r="F18" s="6"/>
      <c r="G18" s="6"/>
      <c r="H18" s="7"/>
    </row>
    <row r="21" ht="15.75" spans="4:13">
      <c r="D21" s="74" t="s">
        <v>2181</v>
      </c>
      <c r="E21" s="74"/>
      <c r="F21" s="74"/>
      <c r="G21" s="74"/>
      <c r="H21" s="74"/>
      <c r="I21" s="74"/>
      <c r="J21" s="74"/>
      <c r="K21" s="74"/>
      <c r="L21" s="74"/>
      <c r="M21" s="74"/>
    </row>
    <row r="22" spans="4:13">
      <c r="D22" s="75" t="s">
        <v>2182</v>
      </c>
      <c r="E22" s="76"/>
      <c r="F22" s="76" t="s">
        <v>2183</v>
      </c>
      <c r="G22" s="76"/>
      <c r="H22" s="76"/>
      <c r="I22" s="76"/>
      <c r="J22" s="76"/>
      <c r="K22" s="76"/>
      <c r="L22" s="76"/>
      <c r="M22" s="84"/>
    </row>
    <row r="23" spans="4:13">
      <c r="D23" s="77"/>
      <c r="E23" s="78"/>
      <c r="F23" s="78" t="s">
        <v>2184</v>
      </c>
      <c r="G23" s="78"/>
      <c r="H23" s="78"/>
      <c r="I23" s="78"/>
      <c r="J23" s="78"/>
      <c r="K23" s="78"/>
      <c r="L23" s="78"/>
      <c r="M23" s="85"/>
    </row>
    <row r="24" spans="4:13">
      <c r="D24" s="77"/>
      <c r="E24" s="78"/>
      <c r="F24" s="78" t="s">
        <v>2185</v>
      </c>
      <c r="G24" s="78"/>
      <c r="H24" s="78"/>
      <c r="I24" s="78"/>
      <c r="J24" s="78"/>
      <c r="K24" s="78"/>
      <c r="L24" s="78"/>
      <c r="M24" s="85"/>
    </row>
    <row r="25" spans="4:13">
      <c r="D25" s="77"/>
      <c r="E25" s="78"/>
      <c r="F25" s="78"/>
      <c r="G25" s="78"/>
      <c r="H25" s="78"/>
      <c r="I25" s="78"/>
      <c r="J25" s="78"/>
      <c r="K25" s="78"/>
      <c r="L25" s="78"/>
      <c r="M25" s="85"/>
    </row>
    <row r="26" spans="4:13">
      <c r="D26" s="77" t="s">
        <v>2186</v>
      </c>
      <c r="E26" s="78"/>
      <c r="F26" s="78" t="s">
        <v>2187</v>
      </c>
      <c r="G26" s="78"/>
      <c r="H26" s="78"/>
      <c r="I26" s="78"/>
      <c r="J26" s="78"/>
      <c r="K26" s="78"/>
      <c r="L26" s="78"/>
      <c r="M26" s="85"/>
    </row>
    <row r="27" spans="4:13">
      <c r="D27" s="77"/>
      <c r="E27" s="78"/>
      <c r="F27" s="78" t="s">
        <v>2188</v>
      </c>
      <c r="G27" s="78"/>
      <c r="H27" s="78"/>
      <c r="I27" s="78"/>
      <c r="J27" s="78"/>
      <c r="K27" s="78"/>
      <c r="L27" s="78"/>
      <c r="M27" s="85"/>
    </row>
    <row r="28" spans="4:13">
      <c r="D28" s="77"/>
      <c r="E28" s="78"/>
      <c r="F28" s="78" t="s">
        <v>2189</v>
      </c>
      <c r="G28" s="78"/>
      <c r="H28" s="78"/>
      <c r="I28" s="78"/>
      <c r="J28" s="78"/>
      <c r="K28" s="78"/>
      <c r="L28" s="78"/>
      <c r="M28" s="85"/>
    </row>
    <row r="29" spans="4:13">
      <c r="D29" s="77"/>
      <c r="E29" s="78"/>
      <c r="F29" s="78"/>
      <c r="G29" s="78"/>
      <c r="H29" s="78"/>
      <c r="I29" s="78"/>
      <c r="J29" s="78"/>
      <c r="K29" s="78"/>
      <c r="L29" s="78"/>
      <c r="M29" s="85"/>
    </row>
    <row r="30" spans="4:13">
      <c r="D30" s="77" t="s">
        <v>2190</v>
      </c>
      <c r="E30" s="78"/>
      <c r="F30" s="78" t="s">
        <v>2191</v>
      </c>
      <c r="G30" s="78"/>
      <c r="H30" s="78"/>
      <c r="I30" s="78"/>
      <c r="J30" s="78"/>
      <c r="K30" s="78"/>
      <c r="L30" s="78"/>
      <c r="M30" s="85"/>
    </row>
    <row r="31" spans="4:13">
      <c r="D31" s="77"/>
      <c r="E31" s="78"/>
      <c r="F31" s="78"/>
      <c r="G31" s="78"/>
      <c r="H31" s="78"/>
      <c r="I31" s="78"/>
      <c r="J31" s="78"/>
      <c r="K31" s="78"/>
      <c r="L31" s="78"/>
      <c r="M31" s="85"/>
    </row>
    <row r="32" spans="4:13">
      <c r="D32" s="77"/>
      <c r="E32" s="78"/>
      <c r="F32" s="78"/>
      <c r="G32" s="78"/>
      <c r="H32" s="78"/>
      <c r="I32" s="78"/>
      <c r="J32" s="78"/>
      <c r="K32" s="78"/>
      <c r="L32" s="78"/>
      <c r="M32" s="85"/>
    </row>
    <row r="33" ht="15.75" spans="4:13">
      <c r="D33" s="79" t="s">
        <v>2192</v>
      </c>
      <c r="E33" s="80"/>
      <c r="F33" s="80" t="s">
        <v>2193</v>
      </c>
      <c r="G33" s="80"/>
      <c r="H33" s="80"/>
      <c r="I33" s="80"/>
      <c r="J33" s="80"/>
      <c r="K33" s="80"/>
      <c r="L33" s="80"/>
      <c r="M33" s="86"/>
    </row>
  </sheetData>
  <mergeCells count="2">
    <mergeCell ref="D21:M21"/>
    <mergeCell ref="D8:J12"/>
  </mergeCells>
  <hyperlinks>
    <hyperlink ref="D8" r:id="rId1" display="SVM has a technique called the kernel trick. These are functions which takes low dimensional input space and transform it to a higher dimensional space "/>
  </hyperlinks>
  <pageMargins left="0.7" right="0.7" top="0.75" bottom="0.75" header="0.3" footer="0.3"/>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5:O206"/>
  <sheetViews>
    <sheetView showGridLines="0" zoomScale="140" zoomScaleNormal="140" topLeftCell="A39" workbookViewId="0">
      <selection activeCell="C39" sqref="C39"/>
    </sheetView>
  </sheetViews>
  <sheetFormatPr defaultColWidth="9" defaultRowHeight="15"/>
  <sheetData>
    <row r="25" spans="3:3">
      <c r="C25" t="s">
        <v>2194</v>
      </c>
    </row>
    <row r="26" spans="4:8">
      <c r="D26" t="s">
        <v>2195</v>
      </c>
      <c r="H26" t="s">
        <v>2196</v>
      </c>
    </row>
    <row r="27" spans="4:4">
      <c r="D27" t="s">
        <v>2197</v>
      </c>
    </row>
    <row r="28" spans="4:4">
      <c r="D28" t="s">
        <v>2198</v>
      </c>
    </row>
    <row r="34" spans="2:3">
      <c r="B34" t="s">
        <v>1883</v>
      </c>
      <c r="C34" t="s">
        <v>2199</v>
      </c>
    </row>
    <row r="36" spans="3:3">
      <c r="C36" t="s">
        <v>2200</v>
      </c>
    </row>
    <row r="38" spans="3:3">
      <c r="C38" t="s">
        <v>2201</v>
      </c>
    </row>
    <row r="39" spans="3:3">
      <c r="C39" t="s">
        <v>2202</v>
      </c>
    </row>
    <row r="41" spans="3:3">
      <c r="C41" t="s">
        <v>2203</v>
      </c>
    </row>
    <row r="42" spans="4:4">
      <c r="D42" t="s">
        <v>2204</v>
      </c>
    </row>
    <row r="44" spans="4:4">
      <c r="D44" t="s">
        <v>2205</v>
      </c>
    </row>
    <row r="45" spans="4:4">
      <c r="D45" t="s">
        <v>2206</v>
      </c>
    </row>
    <row r="46" spans="4:4">
      <c r="D46" t="s">
        <v>2207</v>
      </c>
    </row>
    <row r="47" spans="4:4">
      <c r="D47" t="s">
        <v>2208</v>
      </c>
    </row>
    <row r="122" s="60" customFormat="1" spans="2:2">
      <c r="B122" s="60" t="s">
        <v>2209</v>
      </c>
    </row>
    <row r="144" s="17" customFormat="1" ht="7.2" customHeight="1"/>
    <row r="145" ht="18.75" spans="2:2">
      <c r="B145" s="61" t="s">
        <v>2210</v>
      </c>
    </row>
    <row r="148" ht="18.75" spans="2:15">
      <c r="B148" s="61" t="s">
        <v>2211</v>
      </c>
      <c r="O148" t="s">
        <v>2212</v>
      </c>
    </row>
    <row r="151" s="17" customFormat="1" ht="4.8" customHeight="1"/>
    <row r="153" spans="2:2">
      <c r="B153" t="s">
        <v>2213</v>
      </c>
    </row>
    <row r="154" spans="2:2">
      <c r="B154" t="s">
        <v>2214</v>
      </c>
    </row>
    <row r="155" spans="2:2">
      <c r="B155" t="s">
        <v>2215</v>
      </c>
    </row>
    <row r="156" spans="4:4">
      <c r="D156" s="14" t="s">
        <v>2216</v>
      </c>
    </row>
    <row r="157" spans="4:4">
      <c r="D157" s="14"/>
    </row>
    <row r="158" spans="2:4">
      <c r="B158" t="s">
        <v>2217</v>
      </c>
      <c r="C158" t="s">
        <v>2218</v>
      </c>
      <c r="D158" s="14"/>
    </row>
    <row r="159" spans="3:4">
      <c r="C159" t="s">
        <v>2219</v>
      </c>
      <c r="D159" s="14"/>
    </row>
    <row r="160" spans="4:6">
      <c r="D160" s="14"/>
      <c r="F160" t="s">
        <v>2220</v>
      </c>
    </row>
    <row r="161" spans="4:6">
      <c r="D161" s="14"/>
      <c r="F161" t="s">
        <v>2221</v>
      </c>
    </row>
    <row r="162" spans="4:14">
      <c r="D162" s="14"/>
      <c r="G162" t="s">
        <v>2222</v>
      </c>
      <c r="N162" t="s">
        <v>2223</v>
      </c>
    </row>
    <row r="163" spans="4:4">
      <c r="D163" s="14"/>
    </row>
    <row r="194" s="17" customFormat="1" ht="8.4" customHeight="1"/>
    <row r="196" spans="2:2">
      <c r="B196" t="s">
        <v>2224</v>
      </c>
    </row>
    <row r="198" spans="2:2">
      <c r="B198" t="s">
        <v>2225</v>
      </c>
    </row>
    <row r="200" spans="4:4">
      <c r="D200" t="s">
        <v>2226</v>
      </c>
    </row>
    <row r="201" spans="4:4">
      <c r="D201" t="s">
        <v>2227</v>
      </c>
    </row>
    <row r="202" spans="4:4">
      <c r="D202" t="s">
        <v>2228</v>
      </c>
    </row>
    <row r="203" spans="4:4">
      <c r="D203" t="s">
        <v>2229</v>
      </c>
    </row>
    <row r="205" spans="2:2">
      <c r="B205" s="14" t="s">
        <v>2230</v>
      </c>
    </row>
    <row r="206" spans="3:3">
      <c r="C206" t="s">
        <v>2231</v>
      </c>
    </row>
  </sheetData>
  <hyperlinks>
    <hyperlink ref="B145" r:id="rId2" display="https://blogs.nvidia.com/blog/2009/12/16/whats-the-difference-between-a-cpu-and-a-gpu/"/>
    <hyperlink ref="B148" r:id="rId3" display="https://towardsdatascience.com/introduction-to-artificial-neural-networks-ann-1aea15775ef9"/>
  </hyperlinks>
  <pageMargins left="0.7" right="0.7" top="0.75" bottom="0.75" header="0.3" footer="0.3"/>
  <headerFooter/>
  <drawing r:id="rId1"/>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R117"/>
  <sheetViews>
    <sheetView zoomScale="110" zoomScaleNormal="110" workbookViewId="0">
      <selection activeCell="A1" sqref="A1"/>
    </sheetView>
  </sheetViews>
  <sheetFormatPr defaultColWidth="9" defaultRowHeight="15"/>
  <cols>
    <col min="6" max="7" width="16.4380952380952" customWidth="1"/>
    <col min="8" max="8" width="27.3333333333333" customWidth="1"/>
    <col min="9" max="9" width="11.1047619047619" customWidth="1"/>
    <col min="10" max="10" width="12.552380952381" customWidth="1"/>
  </cols>
  <sheetData>
    <row r="1" ht="15.75"/>
    <row r="2" ht="15.75" spans="3:9">
      <c r="C2" s="18" t="s">
        <v>2232</v>
      </c>
      <c r="D2" s="19"/>
      <c r="E2" s="19"/>
      <c r="F2" s="19"/>
      <c r="G2" s="19"/>
      <c r="H2" s="20"/>
      <c r="I2" s="35"/>
    </row>
    <row r="4" ht="15.75"/>
    <row r="5" ht="42" customHeight="1" spans="3:9">
      <c r="C5" s="21" t="s">
        <v>2233</v>
      </c>
      <c r="D5" s="22"/>
      <c r="E5" s="22"/>
      <c r="F5" s="22"/>
      <c r="G5" s="22"/>
      <c r="H5" s="23"/>
      <c r="I5" s="36"/>
    </row>
    <row r="7" ht="15.75"/>
    <row r="8" spans="3:18">
      <c r="C8" s="24" t="s">
        <v>2234</v>
      </c>
      <c r="D8" s="25"/>
      <c r="E8" s="25"/>
      <c r="F8" s="25"/>
      <c r="G8" s="25"/>
      <c r="H8" s="25"/>
      <c r="I8" s="25"/>
      <c r="J8" s="25"/>
      <c r="K8" s="25"/>
      <c r="L8" s="25"/>
      <c r="M8" s="25"/>
      <c r="N8" s="25"/>
      <c r="O8" s="25"/>
      <c r="P8" s="25"/>
      <c r="Q8" s="25"/>
      <c r="R8" s="30"/>
    </row>
    <row r="9" ht="15.75" spans="3:18">
      <c r="C9" s="26" t="s">
        <v>2235</v>
      </c>
      <c r="D9" s="27"/>
      <c r="E9" s="27"/>
      <c r="F9" s="27"/>
      <c r="G9" s="27"/>
      <c r="H9" s="27"/>
      <c r="I9" s="27"/>
      <c r="J9" s="27"/>
      <c r="K9" s="27"/>
      <c r="L9" s="27"/>
      <c r="M9" s="27"/>
      <c r="N9" s="27"/>
      <c r="O9" s="27"/>
      <c r="P9" s="27"/>
      <c r="Q9" s="27"/>
      <c r="R9" s="40"/>
    </row>
    <row r="11" ht="15.75"/>
    <row r="12" ht="15.75" spans="3:13">
      <c r="C12" s="18" t="s">
        <v>2236</v>
      </c>
      <c r="D12" s="19"/>
      <c r="E12" s="20"/>
      <c r="J12" s="37" t="s">
        <v>2237</v>
      </c>
      <c r="K12" s="38"/>
      <c r="L12" s="38"/>
      <c r="M12" s="39"/>
    </row>
    <row r="14" spans="3:10">
      <c r="C14" t="s">
        <v>2238</v>
      </c>
      <c r="J14" t="s">
        <v>2239</v>
      </c>
    </row>
    <row r="15" spans="3:3">
      <c r="C15" t="s">
        <v>2240</v>
      </c>
    </row>
    <row r="16" spans="3:3">
      <c r="C16" t="s">
        <v>2241</v>
      </c>
    </row>
    <row r="17" spans="3:3">
      <c r="C17" t="s">
        <v>2242</v>
      </c>
    </row>
    <row r="20" spans="3:13">
      <c r="C20" s="28" t="s">
        <v>2243</v>
      </c>
      <c r="D20" s="28"/>
      <c r="E20" s="28"/>
      <c r="F20" s="28"/>
      <c r="G20" s="28"/>
      <c r="J20" s="28" t="s">
        <v>2244</v>
      </c>
      <c r="K20" s="28"/>
      <c r="L20" s="28"/>
      <c r="M20" s="28"/>
    </row>
    <row r="22" spans="3:3">
      <c r="C22" t="s">
        <v>2245</v>
      </c>
    </row>
    <row r="23" ht="23.25" customHeight="1" spans="3:3">
      <c r="C23" t="s">
        <v>2246</v>
      </c>
    </row>
    <row r="24" s="17" customFormat="1"/>
    <row r="25" spans="3:3">
      <c r="C25" t="s">
        <v>2247</v>
      </c>
    </row>
    <row r="26" spans="3:3">
      <c r="C26" t="s">
        <v>2248</v>
      </c>
    </row>
    <row r="28" spans="4:4">
      <c r="D28" t="s">
        <v>2249</v>
      </c>
    </row>
    <row r="29" spans="5:5">
      <c r="E29" t="s">
        <v>2250</v>
      </c>
    </row>
    <row r="30" ht="15.75" spans="5:5">
      <c r="E30" t="s">
        <v>2251</v>
      </c>
    </row>
    <row r="31" ht="15.75" spans="5:8">
      <c r="E31" s="18" t="s">
        <v>2252</v>
      </c>
      <c r="F31" s="19"/>
      <c r="G31" s="19"/>
      <c r="H31" s="20"/>
    </row>
    <row r="32" spans="5:5">
      <c r="E32" t="s">
        <v>2253</v>
      </c>
    </row>
    <row r="33" spans="5:5">
      <c r="E33" t="s">
        <v>2254</v>
      </c>
    </row>
    <row r="34" spans="5:5">
      <c r="E34" t="s">
        <v>2255</v>
      </c>
    </row>
    <row r="35" spans="5:5">
      <c r="E35" t="s">
        <v>2256</v>
      </c>
    </row>
    <row r="37" ht="15.75"/>
    <row r="38" ht="15.75" spans="3:8">
      <c r="C38" s="5" t="s">
        <v>2257</v>
      </c>
      <c r="D38" s="6"/>
      <c r="E38" s="6"/>
      <c r="F38" s="6"/>
      <c r="G38" s="6"/>
      <c r="H38" s="7"/>
    </row>
    <row r="41" spans="3:3">
      <c r="C41" t="s">
        <v>2258</v>
      </c>
    </row>
    <row r="42" spans="3:3">
      <c r="C42" t="s">
        <v>2259</v>
      </c>
    </row>
    <row r="43" spans="3:3">
      <c r="C43" t="s">
        <v>2260</v>
      </c>
    </row>
    <row r="45" ht="15.75"/>
    <row r="46" ht="15.75" spans="4:8">
      <c r="D46" s="5" t="s">
        <v>2261</v>
      </c>
      <c r="E46" s="6"/>
      <c r="F46" s="6"/>
      <c r="G46" s="6"/>
      <c r="H46" s="7"/>
    </row>
    <row r="49" spans="3:3">
      <c r="C49" t="s">
        <v>2262</v>
      </c>
    </row>
    <row r="50" spans="3:3">
      <c r="C50" t="s">
        <v>2263</v>
      </c>
    </row>
    <row r="52" spans="4:4">
      <c r="D52" t="s">
        <v>2264</v>
      </c>
    </row>
    <row r="53" spans="4:4">
      <c r="D53" t="s">
        <v>2265</v>
      </c>
    </row>
    <row r="55" spans="3:9">
      <c r="C55" s="29" t="s">
        <v>2258</v>
      </c>
      <c r="D55" s="29"/>
      <c r="E55" s="29"/>
      <c r="F55" s="29"/>
      <c r="G55" s="29"/>
      <c r="H55" s="29"/>
      <c r="I55" s="29"/>
    </row>
    <row r="56" spans="3:3">
      <c r="C56" t="s">
        <v>2266</v>
      </c>
    </row>
    <row r="57" spans="4:4">
      <c r="D57" t="s">
        <v>2267</v>
      </c>
    </row>
    <row r="58" spans="5:5">
      <c r="E58" t="s">
        <v>2268</v>
      </c>
    </row>
    <row r="60" ht="15.75" spans="4:4">
      <c r="D60" t="s">
        <v>2269</v>
      </c>
    </row>
    <row r="61" ht="15.75" spans="5:9">
      <c r="E61" s="24" t="s">
        <v>2270</v>
      </c>
      <c r="F61" s="30"/>
      <c r="G61" s="31" t="s">
        <v>2271</v>
      </c>
      <c r="I61" t="s">
        <v>2272</v>
      </c>
    </row>
    <row r="62" spans="5:11">
      <c r="E62" s="32" t="s">
        <v>2273</v>
      </c>
      <c r="F62" s="33"/>
      <c r="G62" s="34"/>
      <c r="J62" s="24" t="s">
        <v>2274</v>
      </c>
      <c r="K62" s="30"/>
    </row>
    <row r="63" spans="5:11">
      <c r="E63" s="32" t="s">
        <v>2275</v>
      </c>
      <c r="F63" s="33"/>
      <c r="G63" s="34"/>
      <c r="J63" s="32" t="s">
        <v>2276</v>
      </c>
      <c r="K63" s="33"/>
    </row>
    <row r="64" ht="15.75" spans="5:11">
      <c r="E64" s="32" t="s">
        <v>2277</v>
      </c>
      <c r="F64" s="33"/>
      <c r="G64" s="34"/>
      <c r="J64" s="26" t="s">
        <v>2278</v>
      </c>
      <c r="K64" s="40"/>
    </row>
    <row r="65" ht="15.75" spans="5:7">
      <c r="E65" s="26" t="s">
        <v>2279</v>
      </c>
      <c r="F65" s="40"/>
      <c r="G65" s="41"/>
    </row>
    <row r="67" spans="5:5">
      <c r="E67" t="s">
        <v>2280</v>
      </c>
    </row>
    <row r="68" spans="6:6">
      <c r="F68" t="s">
        <v>2281</v>
      </c>
    </row>
    <row r="70" spans="8:8">
      <c r="H70" t="s">
        <v>2282</v>
      </c>
    </row>
    <row r="71" spans="8:8">
      <c r="H71" t="s">
        <v>2283</v>
      </c>
    </row>
    <row r="72" ht="15.75"/>
    <row r="73" spans="8:8">
      <c r="H73" s="42" t="s">
        <v>2284</v>
      </c>
    </row>
    <row r="74" spans="8:8">
      <c r="H74" s="43" t="s">
        <v>2285</v>
      </c>
    </row>
    <row r="75" ht="15.75" spans="8:8">
      <c r="H75" s="44" t="s">
        <v>2286</v>
      </c>
    </row>
    <row r="77" spans="5:5">
      <c r="E77" t="s">
        <v>2287</v>
      </c>
    </row>
    <row r="78" ht="15.75"/>
    <row r="79" ht="21" spans="6:10">
      <c r="F79" s="45" t="s">
        <v>2288</v>
      </c>
      <c r="G79" s="45"/>
      <c r="H79" s="5" t="s">
        <v>2289</v>
      </c>
      <c r="I79" s="6"/>
      <c r="J79" s="7"/>
    </row>
    <row r="80" ht="20.25" spans="6:7">
      <c r="F80" s="45" t="s">
        <v>2290</v>
      </c>
      <c r="G80" s="45"/>
    </row>
    <row r="81" ht="15.75"/>
    <row r="82" ht="20.25" customHeight="1" spans="6:10">
      <c r="F82" s="46" t="s">
        <v>2291</v>
      </c>
      <c r="G82" s="47"/>
      <c r="H82" s="47"/>
      <c r="I82" s="47"/>
      <c r="J82" s="57"/>
    </row>
    <row r="83" spans="6:10">
      <c r="F83" s="48"/>
      <c r="G83" s="49"/>
      <c r="H83" s="49"/>
      <c r="I83" s="49"/>
      <c r="J83" s="58"/>
    </row>
    <row r="84" spans="6:10">
      <c r="F84" s="48"/>
      <c r="G84" s="49"/>
      <c r="H84" s="49"/>
      <c r="I84" s="49"/>
      <c r="J84" s="58"/>
    </row>
    <row r="85" spans="6:10">
      <c r="F85" s="48"/>
      <c r="G85" s="49"/>
      <c r="H85" s="49"/>
      <c r="I85" s="49"/>
      <c r="J85" s="58"/>
    </row>
    <row r="86" spans="6:10">
      <c r="F86" s="48"/>
      <c r="G86" s="49"/>
      <c r="H86" s="49"/>
      <c r="I86" s="49"/>
      <c r="J86" s="58"/>
    </row>
    <row r="87" spans="6:10">
      <c r="F87" s="48"/>
      <c r="G87" s="49"/>
      <c r="H87" s="49"/>
      <c r="I87" s="49"/>
      <c r="J87" s="58"/>
    </row>
    <row r="88" spans="6:10">
      <c r="F88" s="48"/>
      <c r="G88" s="49"/>
      <c r="H88" s="49"/>
      <c r="I88" s="49"/>
      <c r="J88" s="58"/>
    </row>
    <row r="89" ht="15.75" spans="6:10">
      <c r="F89" s="50"/>
      <c r="G89" s="51"/>
      <c r="H89" s="51"/>
      <c r="I89" s="51"/>
      <c r="J89" s="59"/>
    </row>
    <row r="90" spans="6:10">
      <c r="F90" s="49"/>
      <c r="G90" s="49"/>
      <c r="H90" s="49"/>
      <c r="I90" s="49"/>
      <c r="J90" s="49"/>
    </row>
    <row r="91" spans="6:10">
      <c r="F91" s="49"/>
      <c r="G91" s="49"/>
      <c r="H91" s="49"/>
      <c r="I91" s="49"/>
      <c r="J91" s="49"/>
    </row>
    <row r="92" ht="34.5" spans="5:10">
      <c r="E92" t="s">
        <v>2292</v>
      </c>
      <c r="F92" s="49"/>
      <c r="G92" s="49" t="s">
        <v>2293</v>
      </c>
      <c r="H92" s="49"/>
      <c r="I92" s="49"/>
      <c r="J92" s="49"/>
    </row>
    <row r="93" ht="34.5" spans="6:10">
      <c r="F93" s="49"/>
      <c r="G93" s="52" t="s">
        <v>2294</v>
      </c>
      <c r="H93" s="49"/>
      <c r="I93" s="49"/>
      <c r="J93" s="49"/>
    </row>
    <row r="94" ht="15.75" spans="6:10">
      <c r="F94" s="49"/>
      <c r="G94" s="49"/>
      <c r="H94" s="49"/>
      <c r="I94" s="49"/>
      <c r="J94" s="49"/>
    </row>
    <row r="95" ht="15.75" spans="3:10">
      <c r="C95" s="18" t="s">
        <v>2295</v>
      </c>
      <c r="D95" s="19"/>
      <c r="E95" s="19"/>
      <c r="F95" s="53"/>
      <c r="G95" s="49"/>
      <c r="H95" s="49"/>
      <c r="I95" s="49"/>
      <c r="J95" s="49"/>
    </row>
    <row r="96" spans="6:10">
      <c r="F96" s="49"/>
      <c r="G96" s="49"/>
      <c r="H96" s="49"/>
      <c r="I96" s="49"/>
      <c r="J96" s="49"/>
    </row>
    <row r="97" spans="3:10">
      <c r="C97" t="s">
        <v>2296</v>
      </c>
      <c r="F97" s="49"/>
      <c r="G97" s="49"/>
      <c r="H97" s="49"/>
      <c r="I97" s="49"/>
      <c r="J97" s="49"/>
    </row>
    <row r="98" ht="45" customHeight="1" spans="6:10">
      <c r="F98" s="54" t="s">
        <v>2297</v>
      </c>
      <c r="G98" s="54"/>
      <c r="H98" s="54"/>
      <c r="I98" s="49"/>
      <c r="J98" s="49"/>
    </row>
    <row r="99" spans="6:10">
      <c r="F99" s="49"/>
      <c r="G99" s="49"/>
      <c r="H99" s="49"/>
      <c r="I99" s="49"/>
      <c r="J99" s="49"/>
    </row>
    <row r="101" s="17" customFormat="1" ht="4.5" customHeight="1"/>
    <row r="103" spans="3:3">
      <c r="C103" t="s">
        <v>2298</v>
      </c>
    </row>
    <row r="104" spans="3:3">
      <c r="C104" t="s">
        <v>2299</v>
      </c>
    </row>
    <row r="105" spans="3:6">
      <c r="C105" s="55" t="s">
        <v>2300</v>
      </c>
      <c r="D105" s="55"/>
      <c r="E105" s="55"/>
      <c r="F105" s="55"/>
    </row>
    <row r="108" spans="3:3">
      <c r="C108" t="s">
        <v>2301</v>
      </c>
    </row>
    <row r="109" spans="3:3">
      <c r="C109" t="s">
        <v>2302</v>
      </c>
    </row>
    <row r="110" spans="3:6">
      <c r="C110" t="s">
        <v>2303</v>
      </c>
      <c r="F110" t="s">
        <v>2304</v>
      </c>
    </row>
    <row r="111" spans="3:7">
      <c r="C111" t="s">
        <v>2305</v>
      </c>
      <c r="G111" t="s">
        <v>2306</v>
      </c>
    </row>
    <row r="112" spans="3:3">
      <c r="C112" t="s">
        <v>2307</v>
      </c>
    </row>
    <row r="115" spans="3:3">
      <c r="C115" t="s">
        <v>2308</v>
      </c>
    </row>
    <row r="117" spans="3:8">
      <c r="C117" s="56" t="s">
        <v>2309</v>
      </c>
      <c r="D117" s="56"/>
      <c r="E117" s="56"/>
      <c r="F117" s="56"/>
      <c r="G117" s="56"/>
      <c r="H117" s="56"/>
    </row>
  </sheetData>
  <mergeCells count="6">
    <mergeCell ref="C5:H5"/>
    <mergeCell ref="J12:M12"/>
    <mergeCell ref="C55:I55"/>
    <mergeCell ref="F98:H98"/>
    <mergeCell ref="G61:G65"/>
    <mergeCell ref="F82:J89"/>
  </mergeCells>
  <pageMargins left="0.7" right="0.7" top="0.75" bottom="0.75" header="0.3" footer="0.3"/>
  <pageSetup paperSize="1" orientation="portrait"/>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1:K64"/>
  <sheetViews>
    <sheetView zoomScale="160" zoomScaleNormal="160" topLeftCell="A57" workbookViewId="0">
      <selection activeCell="B70" sqref="B70"/>
    </sheetView>
  </sheetViews>
  <sheetFormatPr defaultColWidth="9" defaultRowHeight="15"/>
  <cols>
    <col min="11" max="11" width="24.3333333333333" customWidth="1"/>
  </cols>
  <sheetData>
    <row r="21" ht="15.75"/>
    <row r="22" ht="15.75" spans="3:5">
      <c r="C22" s="5" t="s">
        <v>2310</v>
      </c>
      <c r="D22" s="6"/>
      <c r="E22" s="7"/>
    </row>
    <row r="23" ht="15.75"/>
    <row r="24" ht="15.75" spans="4:11">
      <c r="D24" s="8" t="s">
        <v>2311</v>
      </c>
      <c r="E24" s="9"/>
      <c r="F24" s="9"/>
      <c r="G24" s="9"/>
      <c r="H24" s="9"/>
      <c r="I24" s="9"/>
      <c r="J24" s="9"/>
      <c r="K24" s="15"/>
    </row>
    <row r="25" ht="15.75" spans="4:11">
      <c r="D25" s="5" t="s">
        <v>2312</v>
      </c>
      <c r="E25" s="6"/>
      <c r="F25" s="7"/>
      <c r="H25" t="s">
        <v>2313</v>
      </c>
      <c r="K25">
        <v>100</v>
      </c>
    </row>
    <row r="26" spans="4:4">
      <c r="D26" t="s">
        <v>2314</v>
      </c>
    </row>
    <row r="27" ht="15.75"/>
    <row r="28" ht="15.75" spans="4:4">
      <c r="D28" s="10" t="s">
        <v>2315</v>
      </c>
    </row>
    <row r="30" spans="3:3">
      <c r="C30" t="s">
        <v>2316</v>
      </c>
    </row>
    <row r="31" spans="4:4">
      <c r="D31" t="s">
        <v>2317</v>
      </c>
    </row>
    <row r="33" spans="4:4">
      <c r="D33" t="s">
        <v>2318</v>
      </c>
    </row>
    <row r="34" spans="4:9">
      <c r="D34" t="s">
        <v>2319</v>
      </c>
      <c r="I34" t="s">
        <v>2320</v>
      </c>
    </row>
    <row r="35" spans="9:9">
      <c r="I35" t="s">
        <v>2321</v>
      </c>
    </row>
    <row r="36" spans="9:9">
      <c r="I36" t="s">
        <v>2322</v>
      </c>
    </row>
    <row r="37" spans="9:9">
      <c r="I37" t="s">
        <v>2323</v>
      </c>
    </row>
    <row r="38" spans="4:4">
      <c r="D38" t="s">
        <v>2324</v>
      </c>
    </row>
    <row r="43" spans="2:2">
      <c r="B43" t="s">
        <v>2325</v>
      </c>
    </row>
    <row r="45" spans="2:3">
      <c r="B45" s="11" t="s">
        <v>2326</v>
      </c>
      <c r="C45" s="11"/>
    </row>
    <row r="47" spans="2:10">
      <c r="B47" s="11" t="s">
        <v>2327</v>
      </c>
      <c r="C47" s="11"/>
      <c r="H47" t="s">
        <v>2327</v>
      </c>
      <c r="J47" t="s">
        <v>2328</v>
      </c>
    </row>
    <row r="48" ht="15.75"/>
    <row r="49" ht="15.75" spans="2:10">
      <c r="B49" s="11" t="s">
        <v>2328</v>
      </c>
      <c r="C49" s="11"/>
      <c r="E49" s="12" t="s">
        <v>2329</v>
      </c>
      <c r="F49" s="13"/>
      <c r="G49" s="13"/>
      <c r="H49" s="13">
        <v>80</v>
      </c>
      <c r="I49" s="13"/>
      <c r="J49" s="16">
        <v>75</v>
      </c>
    </row>
    <row r="51" spans="5:10">
      <c r="E51" t="s">
        <v>2330</v>
      </c>
      <c r="H51">
        <v>80</v>
      </c>
      <c r="J51">
        <v>50</v>
      </c>
    </row>
    <row r="56" spans="6:6">
      <c r="F56" t="s">
        <v>2310</v>
      </c>
    </row>
    <row r="57" spans="7:7">
      <c r="G57" s="14" t="s">
        <v>2326</v>
      </c>
    </row>
    <row r="58" spans="2:9">
      <c r="B58" t="s">
        <v>2331</v>
      </c>
      <c r="G58" s="14" t="s">
        <v>2327</v>
      </c>
      <c r="I58" t="s">
        <v>2332</v>
      </c>
    </row>
    <row r="59" spans="2:7">
      <c r="B59" t="s">
        <v>2333</v>
      </c>
      <c r="G59" s="14" t="s">
        <v>2328</v>
      </c>
    </row>
    <row r="60" spans="2:2">
      <c r="B60" t="s">
        <v>2334</v>
      </c>
    </row>
    <row r="61" spans="2:2">
      <c r="B61" t="s">
        <v>2335</v>
      </c>
    </row>
    <row r="62" spans="2:7">
      <c r="B62" t="s">
        <v>2336</v>
      </c>
      <c r="G62" t="s">
        <v>2337</v>
      </c>
    </row>
    <row r="63" spans="2:10">
      <c r="B63" t="s">
        <v>2338</v>
      </c>
      <c r="H63" t="s">
        <v>2339</v>
      </c>
      <c r="J63" t="s">
        <v>2340</v>
      </c>
    </row>
    <row r="64" spans="8:8">
      <c r="H64" t="s">
        <v>2341</v>
      </c>
    </row>
  </sheetData>
  <pageMargins left="0.7" right="0.7" top="0.75" bottom="0.75" header="0.3" footer="0.3"/>
  <pageSetup paperSize="1" orientation="portrait"/>
  <headerFooter/>
  <drawing r:id="rId1"/>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G5"/>
  <sheetViews>
    <sheetView showGridLines="0" showRowColHeaders="0" topLeftCell="A34" workbookViewId="0">
      <selection activeCell="Q66" sqref="Q66"/>
    </sheetView>
  </sheetViews>
  <sheetFormatPr defaultColWidth="9" defaultRowHeight="15" outlineLevelRow="4" outlineLevelCol="6"/>
  <sheetData>
    <row r="3" spans="1:7">
      <c r="A3" t="s">
        <v>2342</v>
      </c>
      <c r="E3" s="4" t="s">
        <v>2343</v>
      </c>
      <c r="F3" s="4"/>
      <c r="G3" s="4" t="s">
        <v>2344</v>
      </c>
    </row>
    <row r="5" spans="1:1">
      <c r="A5" t="s">
        <v>2339</v>
      </c>
    </row>
  </sheetData>
  <pageMargins left="0.7" right="0.7" top="0.75" bottom="0.75" header="0.3" footer="0.3"/>
  <pageSetup paperSize="9" orientation="portrait"/>
  <headerFooter/>
  <drawing r:id="rId1"/>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A1:A8"/>
  <sheetViews>
    <sheetView zoomScale="170" zoomScaleNormal="170" workbookViewId="0">
      <selection activeCell="A3" sqref="A3"/>
    </sheetView>
  </sheetViews>
  <sheetFormatPr defaultColWidth="9" defaultRowHeight="15" outlineLevelRow="7"/>
  <cols>
    <col min="1" max="1" width="16.1047619047619" customWidth="1"/>
  </cols>
  <sheetData>
    <row r="1" spans="1:1">
      <c r="A1" s="1" t="s">
        <v>2345</v>
      </c>
    </row>
    <row r="2" spans="1:1">
      <c r="A2" s="2" t="s">
        <v>2346</v>
      </c>
    </row>
    <row r="3" spans="1:1">
      <c r="A3" s="2" t="s">
        <v>2347</v>
      </c>
    </row>
    <row r="4" spans="1:1">
      <c r="A4" s="2" t="s">
        <v>2348</v>
      </c>
    </row>
    <row r="5" spans="1:1">
      <c r="A5" s="2" t="s">
        <v>2349</v>
      </c>
    </row>
    <row r="6" spans="1:1">
      <c r="A6" s="2" t="s">
        <v>2350</v>
      </c>
    </row>
    <row r="7" spans="1:1">
      <c r="A7" s="2" t="s">
        <v>2351</v>
      </c>
    </row>
    <row r="8" ht="15.75" spans="1:1">
      <c r="A8" s="3" t="s">
        <v>2352</v>
      </c>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M24"/>
  <sheetViews>
    <sheetView zoomScale="50" zoomScaleNormal="50" workbookViewId="0">
      <selection activeCell="O19" sqref="O19"/>
    </sheetView>
  </sheetViews>
  <sheetFormatPr defaultColWidth="9" defaultRowHeight="15"/>
  <cols>
    <col min="7" max="7" width="13.8857142857143" customWidth="1"/>
  </cols>
  <sheetData>
    <row r="1" spans="3:3">
      <c r="C1" s="260" t="s">
        <v>18</v>
      </c>
    </row>
    <row r="2" spans="3:7">
      <c r="C2" s="260" t="s">
        <v>16</v>
      </c>
      <c r="G2" t="s">
        <v>332</v>
      </c>
    </row>
    <row r="3" spans="3:7">
      <c r="C3" s="260" t="s">
        <v>10</v>
      </c>
      <c r="G3" t="s">
        <v>283</v>
      </c>
    </row>
    <row r="4" spans="7:7">
      <c r="G4" t="s">
        <v>18</v>
      </c>
    </row>
    <row r="5" spans="7:7">
      <c r="G5" t="s">
        <v>333</v>
      </c>
    </row>
    <row r="6" spans="7:7">
      <c r="G6" t="s">
        <v>334</v>
      </c>
    </row>
    <row r="7" spans="7:12">
      <c r="G7" t="s">
        <v>335</v>
      </c>
      <c r="L7" t="s">
        <v>296</v>
      </c>
    </row>
    <row r="8" spans="7:12">
      <c r="G8" t="s">
        <v>336</v>
      </c>
      <c r="L8" s="237">
        <v>23</v>
      </c>
    </row>
    <row r="9" ht="15.75" spans="7:12">
      <c r="G9" t="s">
        <v>337</v>
      </c>
      <c r="L9" s="237">
        <v>34</v>
      </c>
    </row>
    <row r="10" ht="15.75" spans="7:12">
      <c r="G10" s="18" t="s">
        <v>338</v>
      </c>
      <c r="H10" s="19"/>
      <c r="I10" s="19"/>
      <c r="J10" s="20"/>
      <c r="L10" s="237">
        <v>45</v>
      </c>
    </row>
    <row r="11" spans="7:12">
      <c r="G11" t="s">
        <v>339</v>
      </c>
      <c r="L11" s="237">
        <v>67</v>
      </c>
    </row>
    <row r="12" spans="8:12">
      <c r="H12" t="s">
        <v>340</v>
      </c>
      <c r="L12" s="237">
        <v>12</v>
      </c>
    </row>
    <row r="13" spans="8:12">
      <c r="H13" t="s">
        <v>341</v>
      </c>
      <c r="L13" s="237">
        <v>32</v>
      </c>
    </row>
    <row r="14" spans="8:12">
      <c r="H14" t="s">
        <v>342</v>
      </c>
      <c r="L14" s="237">
        <v>54</v>
      </c>
    </row>
    <row r="15" spans="8:12">
      <c r="H15" t="s">
        <v>343</v>
      </c>
      <c r="L15" s="237">
        <v>-34</v>
      </c>
    </row>
    <row r="16" spans="12:12">
      <c r="L16" s="237">
        <v>200</v>
      </c>
    </row>
    <row r="17" ht="15.75"/>
    <row r="18" spans="7:13">
      <c r="G18" t="s">
        <v>344</v>
      </c>
      <c r="J18" s="126" t="s">
        <v>345</v>
      </c>
      <c r="K18" s="127"/>
      <c r="L18" s="127"/>
      <c r="M18" s="135"/>
    </row>
    <row r="19" ht="15.75" spans="7:13">
      <c r="G19" t="s">
        <v>346</v>
      </c>
      <c r="J19" s="131"/>
      <c r="K19" s="132"/>
      <c r="L19" s="132"/>
      <c r="M19" s="137"/>
    </row>
    <row r="20" ht="15.75" spans="7:12">
      <c r="G20" s="5" t="s">
        <v>347</v>
      </c>
      <c r="H20" s="6"/>
      <c r="I20" s="6"/>
      <c r="J20" s="27"/>
      <c r="K20" s="27"/>
      <c r="L20" s="40"/>
    </row>
    <row r="23" ht="15.75"/>
    <row r="24" ht="15.75" spans="2:6">
      <c r="B24" s="5" t="s">
        <v>348</v>
      </c>
      <c r="C24" s="6"/>
      <c r="D24" s="6"/>
      <c r="E24" s="6"/>
      <c r="F24" s="7"/>
    </row>
  </sheetData>
  <mergeCells count="1">
    <mergeCell ref="J18:M19"/>
  </mergeCell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2:C11"/>
  <sheetViews>
    <sheetView workbookViewId="0">
      <selection activeCell="D11" sqref="D11"/>
    </sheetView>
  </sheetViews>
  <sheetFormatPr defaultColWidth="9" defaultRowHeight="15" outlineLevelCol="2"/>
  <sheetData>
    <row r="2" spans="3:3">
      <c r="C2" t="s">
        <v>349</v>
      </c>
    </row>
    <row r="3" spans="3:3">
      <c r="C3" t="s">
        <v>350</v>
      </c>
    </row>
    <row r="4" spans="3:3">
      <c r="C4" t="s">
        <v>351</v>
      </c>
    </row>
    <row r="5" spans="3:3">
      <c r="C5" t="s">
        <v>352</v>
      </c>
    </row>
    <row r="6" spans="3:3">
      <c r="C6" t="s">
        <v>353</v>
      </c>
    </row>
    <row r="7" spans="3:3">
      <c r="C7" t="s">
        <v>354</v>
      </c>
    </row>
    <row r="9" spans="3:3">
      <c r="C9" t="s">
        <v>355</v>
      </c>
    </row>
    <row r="11" spans="3:3">
      <c r="C11" t="s">
        <v>356</v>
      </c>
    </row>
  </sheetData>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L80"/>
  <sheetViews>
    <sheetView zoomScale="90" zoomScaleNormal="90" topLeftCell="A63" workbookViewId="0">
      <selection activeCell="D78" sqref="D78"/>
    </sheetView>
  </sheetViews>
  <sheetFormatPr defaultColWidth="9" defaultRowHeight="15"/>
  <cols>
    <col min="3" max="3" width="18.6666666666667" customWidth="1"/>
    <col min="5" max="5" width="24.3333333333333" customWidth="1"/>
  </cols>
  <sheetData>
    <row r="1" ht="15.75" spans="3:3">
      <c r="C1" s="809">
        <f ca="1">TODAY()</f>
        <v>44107</v>
      </c>
    </row>
    <row r="2" ht="15.75"/>
    <row r="3" ht="15.75" spans="3:5">
      <c r="C3" s="172" t="s">
        <v>357</v>
      </c>
      <c r="D3" s="286"/>
      <c r="E3" s="173"/>
    </row>
    <row r="4" ht="15.75"/>
    <row r="5" ht="15.75" spans="3:6">
      <c r="C5" s="12" t="s">
        <v>358</v>
      </c>
      <c r="D5" s="13"/>
      <c r="E5" s="13"/>
      <c r="F5" s="16"/>
    </row>
    <row r="6" spans="3:6">
      <c r="C6" s="24" t="s">
        <v>359</v>
      </c>
      <c r="D6" s="25"/>
      <c r="E6" s="25"/>
      <c r="F6" s="30"/>
    </row>
    <row r="7" spans="3:6">
      <c r="C7" s="32" t="s">
        <v>360</v>
      </c>
      <c r="D7" s="100"/>
      <c r="E7" s="100"/>
      <c r="F7" s="33"/>
    </row>
    <row r="8" spans="3:6">
      <c r="C8" s="32" t="s">
        <v>361</v>
      </c>
      <c r="D8" s="100"/>
      <c r="E8" s="100"/>
      <c r="F8" s="33"/>
    </row>
    <row r="9" spans="3:6">
      <c r="C9" s="32" t="s">
        <v>362</v>
      </c>
      <c r="D9" s="100"/>
      <c r="E9" s="100"/>
      <c r="F9" s="33"/>
    </row>
    <row r="10" ht="15.75" spans="3:6">
      <c r="C10" s="26" t="s">
        <v>363</v>
      </c>
      <c r="D10" s="27"/>
      <c r="E10" s="27"/>
      <c r="F10" s="40"/>
    </row>
    <row r="13" s="17" customFormat="1" ht="6.75" customHeight="1"/>
    <row r="14" spans="2:2">
      <c r="B14" t="s">
        <v>154</v>
      </c>
    </row>
    <row r="16" spans="3:3">
      <c r="C16" t="s">
        <v>364</v>
      </c>
    </row>
    <row r="18" ht="15.75" spans="3:3">
      <c r="C18" t="s">
        <v>365</v>
      </c>
    </row>
    <row r="19" ht="15.75" spans="3:3">
      <c r="C19" s="810" t="s">
        <v>366</v>
      </c>
    </row>
    <row r="21" spans="3:3">
      <c r="C21" t="s">
        <v>367</v>
      </c>
    </row>
    <row r="22" spans="3:3">
      <c r="C22" t="s">
        <v>368</v>
      </c>
    </row>
    <row r="24" spans="3:4">
      <c r="C24" t="s">
        <v>369</v>
      </c>
      <c r="D24" t="s">
        <v>370</v>
      </c>
    </row>
    <row r="27" spans="3:3">
      <c r="C27" t="s">
        <v>371</v>
      </c>
    </row>
    <row r="28" spans="3:3">
      <c r="C28" t="s">
        <v>372</v>
      </c>
    </row>
    <row r="33" spans="3:3">
      <c r="C33" s="140">
        <f ca="1">TODAY()</f>
        <v>44107</v>
      </c>
    </row>
    <row r="36" spans="3:3">
      <c r="C36" s="521">
        <f ca="1">TODAY()</f>
        <v>44107</v>
      </c>
    </row>
    <row r="37" spans="5:5">
      <c r="E37" s="811">
        <f ca="1">TODAY()</f>
        <v>44107</v>
      </c>
    </row>
    <row r="39" spans="2:4">
      <c r="B39" t="s">
        <v>373</v>
      </c>
      <c r="C39" s="812" t="s">
        <v>295</v>
      </c>
      <c r="D39" s="812" t="s">
        <v>171</v>
      </c>
    </row>
    <row r="40" spans="2:4">
      <c r="B40" t="s">
        <v>374</v>
      </c>
      <c r="C40" s="813" t="s">
        <v>375</v>
      </c>
      <c r="D40" s="813" t="s">
        <v>376</v>
      </c>
    </row>
    <row r="41" spans="2:4">
      <c r="B41" t="s">
        <v>374</v>
      </c>
      <c r="C41" s="813" t="s">
        <v>375</v>
      </c>
      <c r="D41" s="813" t="s">
        <v>376</v>
      </c>
    </row>
    <row r="42" spans="2:4">
      <c r="B42" t="s">
        <v>374</v>
      </c>
      <c r="C42" s="813" t="s">
        <v>375</v>
      </c>
      <c r="D42" s="813" t="s">
        <v>376</v>
      </c>
    </row>
    <row r="43" spans="2:4">
      <c r="B43" t="s">
        <v>374</v>
      </c>
      <c r="C43" s="814" t="s">
        <v>375</v>
      </c>
      <c r="D43" s="814" t="s">
        <v>377</v>
      </c>
    </row>
    <row r="44" spans="2:4">
      <c r="B44" t="s">
        <v>374</v>
      </c>
      <c r="C44" s="814" t="s">
        <v>375</v>
      </c>
      <c r="D44" s="814" t="s">
        <v>377</v>
      </c>
    </row>
    <row r="45" spans="2:4">
      <c r="B45" t="s">
        <v>378</v>
      </c>
      <c r="C45" s="815" t="s">
        <v>379</v>
      </c>
      <c r="D45" s="815" t="s">
        <v>380</v>
      </c>
    </row>
    <row r="46" spans="2:4">
      <c r="B46" t="s">
        <v>381</v>
      </c>
      <c r="C46" s="815" t="s">
        <v>379</v>
      </c>
      <c r="D46" s="815" t="s">
        <v>380</v>
      </c>
    </row>
    <row r="47" spans="2:4">
      <c r="B47" t="s">
        <v>381</v>
      </c>
      <c r="C47" s="816" t="s">
        <v>379</v>
      </c>
      <c r="D47" s="816" t="s">
        <v>382</v>
      </c>
    </row>
    <row r="48" spans="2:4">
      <c r="B48" t="s">
        <v>381</v>
      </c>
      <c r="C48" s="816" t="s">
        <v>379</v>
      </c>
      <c r="D48" s="816" t="s">
        <v>382</v>
      </c>
    </row>
    <row r="49" spans="2:4">
      <c r="B49" t="s">
        <v>381</v>
      </c>
      <c r="C49" s="816" t="s">
        <v>379</v>
      </c>
      <c r="D49" s="816" t="s">
        <v>382</v>
      </c>
    </row>
    <row r="52" spans="2:2">
      <c r="B52" t="s">
        <v>383</v>
      </c>
    </row>
    <row r="53" ht="15.75"/>
    <row r="54" spans="2:7">
      <c r="B54" s="24" t="s">
        <v>384</v>
      </c>
      <c r="C54" s="25"/>
      <c r="D54" s="25"/>
      <c r="E54" s="25"/>
      <c r="F54" s="25"/>
      <c r="G54" s="30"/>
    </row>
    <row r="55" ht="15.75" spans="2:7">
      <c r="B55" s="26" t="s">
        <v>385</v>
      </c>
      <c r="C55" s="27"/>
      <c r="D55" s="27"/>
      <c r="E55" s="27"/>
      <c r="F55" s="27"/>
      <c r="G55" s="40"/>
    </row>
    <row r="57" ht="15.75"/>
    <row r="58" spans="2:5">
      <c r="B58" s="817" t="s">
        <v>386</v>
      </c>
      <c r="C58" s="818"/>
      <c r="D58" s="818"/>
      <c r="E58" s="819"/>
    </row>
    <row r="59" spans="2:5">
      <c r="B59" s="260" t="s">
        <v>387</v>
      </c>
      <c r="C59" s="260" t="s">
        <v>295</v>
      </c>
      <c r="D59" s="260" t="s">
        <v>296</v>
      </c>
      <c r="E59" s="260" t="s">
        <v>298</v>
      </c>
    </row>
    <row r="60" spans="2:9">
      <c r="B60" s="260">
        <v>1</v>
      </c>
      <c r="C60" s="260" t="s">
        <v>388</v>
      </c>
      <c r="D60" s="260">
        <v>20</v>
      </c>
      <c r="E60" s="260" t="s">
        <v>389</v>
      </c>
      <c r="H60" t="s">
        <v>387</v>
      </c>
      <c r="I60" t="s">
        <v>295</v>
      </c>
    </row>
    <row r="61" spans="2:10">
      <c r="B61" s="260">
        <v>2</v>
      </c>
      <c r="C61" s="260" t="s">
        <v>390</v>
      </c>
      <c r="D61" s="260">
        <v>21</v>
      </c>
      <c r="E61" s="260" t="s">
        <v>391</v>
      </c>
      <c r="H61">
        <v>2</v>
      </c>
      <c r="I61" s="237" t="s">
        <v>390</v>
      </c>
      <c r="J61" t="str">
        <f>VLOOKUP(I61,$C$59:$E$66,3,0)</f>
        <v>Add2</v>
      </c>
    </row>
    <row r="62" spans="2:10">
      <c r="B62" s="260">
        <v>3</v>
      </c>
      <c r="C62" s="260" t="s">
        <v>379</v>
      </c>
      <c r="D62" s="260">
        <v>23</v>
      </c>
      <c r="E62" s="260" t="s">
        <v>392</v>
      </c>
      <c r="H62">
        <v>4</v>
      </c>
      <c r="I62" s="260" t="s">
        <v>393</v>
      </c>
      <c r="J62" t="str">
        <f t="shared" ref="J62:J63" si="0">VLOOKUP(I62,$C$59:$E$66,3,0)</f>
        <v>Add4</v>
      </c>
    </row>
    <row r="63" spans="2:10">
      <c r="B63" s="260">
        <v>4</v>
      </c>
      <c r="C63" s="260" t="s">
        <v>393</v>
      </c>
      <c r="D63" s="260">
        <v>21</v>
      </c>
      <c r="E63" s="260" t="s">
        <v>394</v>
      </c>
      <c r="H63">
        <v>6</v>
      </c>
      <c r="I63" s="260" t="s">
        <v>395</v>
      </c>
      <c r="J63" t="str">
        <f t="shared" si="0"/>
        <v>Add6</v>
      </c>
    </row>
    <row r="64" spans="2:5">
      <c r="B64" s="260">
        <v>5</v>
      </c>
      <c r="C64" s="260" t="s">
        <v>396</v>
      </c>
      <c r="D64" s="260">
        <v>22</v>
      </c>
      <c r="E64" s="260" t="s">
        <v>397</v>
      </c>
    </row>
    <row r="65" spans="2:5">
      <c r="B65" s="260">
        <v>6</v>
      </c>
      <c r="C65" s="260" t="s">
        <v>395</v>
      </c>
      <c r="D65" s="260">
        <v>24</v>
      </c>
      <c r="E65" s="260" t="s">
        <v>398</v>
      </c>
    </row>
    <row r="66" spans="2:5">
      <c r="B66" s="260">
        <v>7</v>
      </c>
      <c r="C66" s="260" t="s">
        <v>399</v>
      </c>
      <c r="D66" s="260">
        <v>21</v>
      </c>
      <c r="E66" s="260" t="s">
        <v>400</v>
      </c>
    </row>
    <row r="71" spans="3:8">
      <c r="C71" s="820" t="s">
        <v>401</v>
      </c>
      <c r="D71" s="820"/>
      <c r="E71" s="820"/>
      <c r="F71" s="820"/>
      <c r="G71" s="820"/>
      <c r="H71" s="820"/>
    </row>
    <row r="74" spans="2:2">
      <c r="B74" t="s">
        <v>402</v>
      </c>
    </row>
    <row r="76" spans="3:10">
      <c r="C76" t="s">
        <v>403</v>
      </c>
      <c r="E76" t="s">
        <v>404</v>
      </c>
      <c r="J76" t="s">
        <v>405</v>
      </c>
    </row>
    <row r="78" ht="15.75"/>
    <row r="79" spans="3:12">
      <c r="C79" t="s">
        <v>406</v>
      </c>
      <c r="E79" s="24" t="s">
        <v>384</v>
      </c>
      <c r="F79" s="25"/>
      <c r="G79" s="25"/>
      <c r="H79" s="25"/>
      <c r="I79" s="25"/>
      <c r="J79" s="30"/>
      <c r="L79" t="s">
        <v>407</v>
      </c>
    </row>
    <row r="80" ht="15.75" spans="5:10">
      <c r="E80" s="26" t="s">
        <v>385</v>
      </c>
      <c r="F80" s="27"/>
      <c r="G80" s="27"/>
      <c r="H80" s="27"/>
      <c r="I80" s="27"/>
      <c r="J80" s="40"/>
    </row>
  </sheetData>
  <mergeCells count="1">
    <mergeCell ref="B58:E58"/>
  </mergeCells>
  <pageMargins left="0.7" right="0.7" top="0.75" bottom="0.75" header="0.3" footer="0.3"/>
  <pageSetup paperSize="1"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35"/>
  <sheetViews>
    <sheetView zoomScale="80" zoomScaleNormal="80" topLeftCell="A115" workbookViewId="0">
      <selection activeCell="B114" sqref="B114"/>
    </sheetView>
  </sheetViews>
  <sheetFormatPr defaultColWidth="9" defaultRowHeight="15"/>
  <cols>
    <col min="1" max="1" width="10.4380952380952" customWidth="1"/>
    <col min="2" max="2" width="17.8857142857143" customWidth="1"/>
    <col min="3" max="3" width="19.1047619047619" customWidth="1"/>
    <col min="4" max="4" width="23.1047619047619" customWidth="1"/>
    <col min="5" max="5" width="19.3333333333333" customWidth="1"/>
    <col min="6" max="6" width="16.1047619047619" customWidth="1"/>
    <col min="7" max="7" width="12.1047619047619" customWidth="1"/>
    <col min="8" max="8" width="12.6666666666667" customWidth="1"/>
    <col min="9" max="9" width="13.6666666666667" customWidth="1"/>
    <col min="18" max="18" width="11.8857142857143" customWidth="1"/>
  </cols>
  <sheetData>
    <row r="1" ht="15.75" spans="1:3">
      <c r="A1" s="777">
        <f ca="1">TODAY()</f>
        <v>44107</v>
      </c>
      <c r="B1" s="414"/>
      <c r="C1" s="415"/>
    </row>
    <row r="2" ht="15.75"/>
    <row r="3" ht="15.75" spans="2:5">
      <c r="B3" s="778" t="s">
        <v>154</v>
      </c>
      <c r="C3" s="779"/>
      <c r="D3" s="779"/>
      <c r="E3" s="780"/>
    </row>
    <row r="5" spans="2:2">
      <c r="B5" t="s">
        <v>408</v>
      </c>
    </row>
    <row r="7" spans="5:6">
      <c r="E7" t="s">
        <v>409</v>
      </c>
      <c r="F7" t="s">
        <v>410</v>
      </c>
    </row>
    <row r="8" spans="5:5">
      <c r="E8" t="s">
        <v>411</v>
      </c>
    </row>
    <row r="9" spans="5:5">
      <c r="E9" t="s">
        <v>412</v>
      </c>
    </row>
    <row r="11" spans="5:5">
      <c r="E11" t="s">
        <v>413</v>
      </c>
    </row>
    <row r="12" spans="5:5">
      <c r="E12" t="s">
        <v>414</v>
      </c>
    </row>
    <row r="13" spans="5:5">
      <c r="E13" t="s">
        <v>415</v>
      </c>
    </row>
    <row r="15" spans="3:3">
      <c r="C15" t="s">
        <v>416</v>
      </c>
    </row>
    <row r="17" spans="4:4">
      <c r="D17" t="s">
        <v>417</v>
      </c>
    </row>
    <row r="18" spans="4:4">
      <c r="D18" t="s">
        <v>418</v>
      </c>
    </row>
    <row r="19" spans="4:4">
      <c r="D19" t="s">
        <v>419</v>
      </c>
    </row>
    <row r="20" spans="4:4">
      <c r="D20" t="s">
        <v>350</v>
      </c>
    </row>
    <row r="21" spans="4:4">
      <c r="D21" t="s">
        <v>420</v>
      </c>
    </row>
    <row r="22" spans="4:4">
      <c r="D22" t="s">
        <v>341</v>
      </c>
    </row>
    <row r="24" spans="3:3">
      <c r="C24" t="s">
        <v>421</v>
      </c>
    </row>
    <row r="25" spans="4:4">
      <c r="D25" t="s">
        <v>422</v>
      </c>
    </row>
    <row r="27" spans="3:6">
      <c r="C27" s="781" t="s">
        <v>423</v>
      </c>
      <c r="D27" s="781"/>
      <c r="E27" s="781"/>
      <c r="F27" s="781"/>
    </row>
    <row r="29" spans="4:4">
      <c r="D29" t="s">
        <v>424</v>
      </c>
    </row>
    <row r="31" spans="4:18">
      <c r="D31" t="s">
        <v>425</v>
      </c>
      <c r="M31" s="237" t="s">
        <v>426</v>
      </c>
      <c r="N31" s="237"/>
      <c r="O31" s="237"/>
      <c r="P31" s="237"/>
      <c r="Q31" s="237"/>
      <c r="R31" s="237"/>
    </row>
    <row r="32" spans="6:7">
      <c r="F32" t="s">
        <v>427</v>
      </c>
      <c r="G32" t="s">
        <v>405</v>
      </c>
    </row>
    <row r="33" ht="15.75" spans="13:15">
      <c r="M33" s="793" t="s">
        <v>403</v>
      </c>
      <c r="N33" s="793"/>
      <c r="O33" s="793"/>
    </row>
    <row r="34" ht="15.75" spans="4:10">
      <c r="D34" s="782"/>
      <c r="E34" s="783"/>
      <c r="F34" s="784"/>
      <c r="H34" s="785"/>
      <c r="I34" s="794"/>
      <c r="J34" s="795"/>
    </row>
    <row r="35" spans="4:15">
      <c r="D35" s="786"/>
      <c r="E35" s="655"/>
      <c r="F35" s="787"/>
      <c r="H35" s="788"/>
      <c r="I35" s="796"/>
      <c r="J35" s="797"/>
      <c r="M35" s="782"/>
      <c r="N35" s="783"/>
      <c r="O35" s="784"/>
    </row>
    <row r="36" spans="4:15">
      <c r="D36" s="786"/>
      <c r="E36" s="655"/>
      <c r="F36" s="787"/>
      <c r="H36" s="788"/>
      <c r="I36" s="796"/>
      <c r="J36" s="797"/>
      <c r="M36" s="786"/>
      <c r="N36" s="655"/>
      <c r="O36" s="787"/>
    </row>
    <row r="37" spans="4:15">
      <c r="D37" s="786"/>
      <c r="E37" s="655"/>
      <c r="F37" s="787"/>
      <c r="H37" s="788"/>
      <c r="I37" s="796"/>
      <c r="J37" s="797"/>
      <c r="M37" s="786"/>
      <c r="N37" s="655"/>
      <c r="O37" s="787"/>
    </row>
    <row r="38" ht="15.75" spans="4:15">
      <c r="D38" s="789"/>
      <c r="E38" s="790"/>
      <c r="F38" s="791"/>
      <c r="H38" s="792"/>
      <c r="I38" s="798"/>
      <c r="J38" s="799"/>
      <c r="M38" s="786"/>
      <c r="N38" s="655"/>
      <c r="O38" s="787"/>
    </row>
    <row r="39" ht="15.75" spans="13:15">
      <c r="M39" s="789"/>
      <c r="N39" s="790"/>
      <c r="O39" s="791"/>
    </row>
    <row r="40" spans="13:15">
      <c r="M40" s="785"/>
      <c r="N40" s="794"/>
      <c r="O40" s="795"/>
    </row>
    <row r="41" spans="13:15">
      <c r="M41" s="788"/>
      <c r="N41" s="796"/>
      <c r="O41" s="797"/>
    </row>
    <row r="42" spans="13:15">
      <c r="M42" s="788"/>
      <c r="N42" s="796"/>
      <c r="O42" s="797"/>
    </row>
    <row r="43" spans="13:15">
      <c r="M43" s="788"/>
      <c r="N43" s="796"/>
      <c r="O43" s="797"/>
    </row>
    <row r="44" ht="15.75" spans="13:15">
      <c r="M44" s="792"/>
      <c r="N44" s="798"/>
      <c r="O44" s="799"/>
    </row>
    <row r="45" ht="15.75"/>
    <row r="46" ht="15.75" spans="4:9">
      <c r="D46" s="354" t="s">
        <v>428</v>
      </c>
      <c r="E46" s="356"/>
      <c r="H46" s="87" t="s">
        <v>429</v>
      </c>
      <c r="I46" s="89"/>
    </row>
    <row r="48" ht="15.75" spans="4:15">
      <c r="D48" t="s">
        <v>295</v>
      </c>
      <c r="E48" t="s">
        <v>430</v>
      </c>
      <c r="F48" s="432"/>
      <c r="H48" t="s">
        <v>295</v>
      </c>
      <c r="I48" t="s">
        <v>431</v>
      </c>
      <c r="M48" t="s">
        <v>295</v>
      </c>
      <c r="N48" t="s">
        <v>298</v>
      </c>
      <c r="O48" t="s">
        <v>432</v>
      </c>
    </row>
    <row r="49" ht="15.75" spans="4:15">
      <c r="D49" s="782" t="s">
        <v>433</v>
      </c>
      <c r="E49" s="784" t="s">
        <v>389</v>
      </c>
      <c r="F49" s="432"/>
      <c r="H49" s="785" t="s">
        <v>434</v>
      </c>
      <c r="I49" s="795" t="s">
        <v>435</v>
      </c>
      <c r="M49" s="782" t="s">
        <v>433</v>
      </c>
      <c r="N49" s="784" t="s">
        <v>389</v>
      </c>
      <c r="O49" s="30"/>
    </row>
    <row r="50" ht="15.75" spans="4:15">
      <c r="D50" s="782" t="s">
        <v>436</v>
      </c>
      <c r="E50" s="784" t="s">
        <v>391</v>
      </c>
      <c r="F50" s="432"/>
      <c r="H50" s="785" t="s">
        <v>437</v>
      </c>
      <c r="I50" s="795" t="s">
        <v>438</v>
      </c>
      <c r="M50" s="782" t="s">
        <v>436</v>
      </c>
      <c r="N50" s="784" t="s">
        <v>391</v>
      </c>
      <c r="O50" s="33"/>
    </row>
    <row r="51" ht="15.75" spans="4:15">
      <c r="D51" s="782" t="s">
        <v>439</v>
      </c>
      <c r="E51" s="784" t="s">
        <v>392</v>
      </c>
      <c r="F51" s="432"/>
      <c r="H51" s="785" t="s">
        <v>440</v>
      </c>
      <c r="I51" s="795" t="s">
        <v>441</v>
      </c>
      <c r="M51" s="782" t="s">
        <v>439</v>
      </c>
      <c r="N51" s="784" t="s">
        <v>392</v>
      </c>
      <c r="O51" s="33"/>
    </row>
    <row r="52" ht="15.75" spans="4:15">
      <c r="D52" s="782" t="s">
        <v>442</v>
      </c>
      <c r="E52" s="784" t="s">
        <v>394</v>
      </c>
      <c r="F52" s="432"/>
      <c r="H52" s="785" t="s">
        <v>443</v>
      </c>
      <c r="I52" s="795" t="s">
        <v>444</v>
      </c>
      <c r="M52" s="782" t="s">
        <v>442</v>
      </c>
      <c r="N52" s="784" t="s">
        <v>394</v>
      </c>
      <c r="O52" s="33"/>
    </row>
    <row r="53" ht="15.75" spans="4:15">
      <c r="D53" s="782" t="s">
        <v>445</v>
      </c>
      <c r="E53" s="784" t="s">
        <v>397</v>
      </c>
      <c r="F53" s="432"/>
      <c r="H53" s="785" t="s">
        <v>446</v>
      </c>
      <c r="I53" s="795" t="s">
        <v>447</v>
      </c>
      <c r="M53" s="782" t="s">
        <v>445</v>
      </c>
      <c r="N53" s="784" t="s">
        <v>397</v>
      </c>
      <c r="O53" s="33"/>
    </row>
    <row r="54" ht="15.75" spans="6:15">
      <c r="F54" s="432"/>
      <c r="M54" s="785" t="s">
        <v>434</v>
      </c>
      <c r="N54" s="100"/>
      <c r="O54" s="795" t="s">
        <v>435</v>
      </c>
    </row>
    <row r="55" ht="15.75" spans="13:15">
      <c r="M55" s="785" t="s">
        <v>437</v>
      </c>
      <c r="N55" s="100"/>
      <c r="O55" s="795" t="s">
        <v>438</v>
      </c>
    </row>
    <row r="56" ht="15.75" spans="13:15">
      <c r="M56" s="785" t="s">
        <v>440</v>
      </c>
      <c r="N56" s="100"/>
      <c r="O56" s="795" t="s">
        <v>441</v>
      </c>
    </row>
    <row r="57" ht="15.75" spans="4:15">
      <c r="D57" t="s">
        <v>448</v>
      </c>
      <c r="M57" s="785" t="s">
        <v>443</v>
      </c>
      <c r="N57" s="100"/>
      <c r="O57" s="795" t="s">
        <v>444</v>
      </c>
    </row>
    <row r="58" ht="15.75" spans="4:15">
      <c r="D58" s="5" t="s">
        <v>449</v>
      </c>
      <c r="E58" s="6"/>
      <c r="F58" s="6"/>
      <c r="G58" s="7"/>
      <c r="M58" s="785" t="s">
        <v>446</v>
      </c>
      <c r="N58" s="27"/>
      <c r="O58" s="795" t="s">
        <v>447</v>
      </c>
    </row>
    <row r="62" spans="2:3">
      <c r="B62" t="s">
        <v>352</v>
      </c>
      <c r="C62" t="s">
        <v>450</v>
      </c>
    </row>
    <row r="63" ht="15.75"/>
    <row r="64" spans="2:9">
      <c r="B64" t="s">
        <v>406</v>
      </c>
      <c r="D64" s="24" t="s">
        <v>384</v>
      </c>
      <c r="E64" s="25"/>
      <c r="F64" s="25"/>
      <c r="G64" s="25"/>
      <c r="H64" s="25"/>
      <c r="I64" s="30"/>
    </row>
    <row r="65" ht="15.75" spans="4:9">
      <c r="D65" s="26" t="s">
        <v>385</v>
      </c>
      <c r="E65" s="27"/>
      <c r="F65" s="27"/>
      <c r="G65" s="27"/>
      <c r="H65" s="27"/>
      <c r="I65" s="40"/>
    </row>
    <row r="68" spans="2:2">
      <c r="B68" t="s">
        <v>451</v>
      </c>
    </row>
    <row r="69" ht="15.75"/>
    <row r="70" spans="3:5">
      <c r="C70" s="24" t="s">
        <v>452</v>
      </c>
      <c r="D70" s="25"/>
      <c r="E70" s="30"/>
    </row>
    <row r="71" spans="3:5">
      <c r="C71" s="32" t="s">
        <v>453</v>
      </c>
      <c r="D71" s="100"/>
      <c r="E71" s="33"/>
    </row>
    <row r="72" spans="3:5">
      <c r="C72" s="32" t="s">
        <v>454</v>
      </c>
      <c r="D72" s="100"/>
      <c r="E72" s="33"/>
    </row>
    <row r="73" ht="15.75" spans="3:5">
      <c r="C73" s="26" t="s">
        <v>455</v>
      </c>
      <c r="D73" s="27"/>
      <c r="E73" s="40"/>
    </row>
    <row r="74" spans="10:11">
      <c r="J74" t="s">
        <v>456</v>
      </c>
      <c r="K74">
        <v>9</v>
      </c>
    </row>
    <row r="75" spans="3:11">
      <c r="C75" s="800" t="s">
        <v>457</v>
      </c>
      <c r="D75" s="800"/>
      <c r="G75" s="800" t="s">
        <v>458</v>
      </c>
      <c r="H75" s="800"/>
      <c r="J75" t="s">
        <v>459</v>
      </c>
      <c r="K75">
        <v>9</v>
      </c>
    </row>
    <row r="76" spans="3:11">
      <c r="C76" s="294" t="s">
        <v>460</v>
      </c>
      <c r="D76" s="294" t="s">
        <v>295</v>
      </c>
      <c r="G76" s="294" t="s">
        <v>460</v>
      </c>
      <c r="H76" s="294" t="s">
        <v>432</v>
      </c>
      <c r="J76" t="s">
        <v>390</v>
      </c>
      <c r="K76">
        <v>6</v>
      </c>
    </row>
    <row r="77" spans="3:11">
      <c r="C77" s="801" t="s">
        <v>433</v>
      </c>
      <c r="D77" s="260" t="s">
        <v>461</v>
      </c>
      <c r="G77" s="260" t="s">
        <v>433</v>
      </c>
      <c r="H77" s="260" t="s">
        <v>435</v>
      </c>
      <c r="J77" t="s">
        <v>462</v>
      </c>
      <c r="K77">
        <v>6</v>
      </c>
    </row>
    <row r="78" spans="3:11">
      <c r="C78" s="802" t="s">
        <v>436</v>
      </c>
      <c r="D78" s="802" t="s">
        <v>463</v>
      </c>
      <c r="G78" s="802" t="s">
        <v>436</v>
      </c>
      <c r="H78" s="802" t="s">
        <v>438</v>
      </c>
      <c r="J78" t="s">
        <v>393</v>
      </c>
      <c r="K78">
        <v>9</v>
      </c>
    </row>
    <row r="79" spans="3:11">
      <c r="C79" s="802" t="s">
        <v>436</v>
      </c>
      <c r="D79" s="802" t="s">
        <v>464</v>
      </c>
      <c r="G79" s="802" t="s">
        <v>436</v>
      </c>
      <c r="H79" s="802" t="s">
        <v>465</v>
      </c>
      <c r="J79" t="s">
        <v>466</v>
      </c>
      <c r="K79">
        <v>9</v>
      </c>
    </row>
    <row r="80" spans="3:8">
      <c r="C80" s="801" t="s">
        <v>439</v>
      </c>
      <c r="D80" s="260" t="s">
        <v>467</v>
      </c>
      <c r="G80" s="802" t="s">
        <v>436</v>
      </c>
      <c r="H80" s="802" t="s">
        <v>468</v>
      </c>
    </row>
    <row r="81" spans="3:8">
      <c r="C81" s="801" t="s">
        <v>442</v>
      </c>
      <c r="D81" s="260" t="s">
        <v>469</v>
      </c>
      <c r="G81" s="260" t="s">
        <v>439</v>
      </c>
      <c r="H81" s="260" t="s">
        <v>441</v>
      </c>
    </row>
    <row r="82" spans="7:8">
      <c r="G82" s="260" t="s">
        <v>445</v>
      </c>
      <c r="H82" s="260" t="s">
        <v>447</v>
      </c>
    </row>
    <row r="85" s="17" customFormat="1" ht="5.25" customHeight="1"/>
    <row r="87" spans="2:2">
      <c r="B87" t="s">
        <v>470</v>
      </c>
    </row>
    <row r="88" spans="2:2">
      <c r="B88" t="s">
        <v>471</v>
      </c>
    </row>
    <row r="89" ht="15.75"/>
    <row r="90" ht="15.75" spans="3:6">
      <c r="C90" s="5" t="s">
        <v>472</v>
      </c>
      <c r="D90" s="6"/>
      <c r="E90" s="6"/>
      <c r="F90" s="7"/>
    </row>
    <row r="91" ht="15.75" spans="2:9">
      <c r="B91" s="803" t="s">
        <v>473</v>
      </c>
      <c r="C91" s="804"/>
      <c r="D91" s="804"/>
      <c r="E91" s="804"/>
      <c r="F91" s="804"/>
      <c r="G91" s="804"/>
      <c r="H91" s="804"/>
      <c r="I91" s="808"/>
    </row>
    <row r="93" ht="15.75" spans="2:7">
      <c r="B93" t="s">
        <v>474</v>
      </c>
      <c r="C93" s="237" t="s">
        <v>296</v>
      </c>
      <c r="D93" s="237" t="s">
        <v>60</v>
      </c>
      <c r="E93" s="237" t="s">
        <v>475</v>
      </c>
      <c r="F93" s="237" t="s">
        <v>476</v>
      </c>
      <c r="G93" s="237" t="s">
        <v>477</v>
      </c>
    </row>
    <row r="94" spans="3:5">
      <c r="C94" s="24" t="s">
        <v>478</v>
      </c>
      <c r="D94" s="30" t="s">
        <v>479</v>
      </c>
      <c r="E94" s="30" t="s">
        <v>480</v>
      </c>
    </row>
    <row r="95" spans="3:5">
      <c r="C95" s="32" t="s">
        <v>481</v>
      </c>
      <c r="D95" s="33" t="s">
        <v>482</v>
      </c>
      <c r="E95" s="33" t="s">
        <v>483</v>
      </c>
    </row>
    <row r="96" ht="15.75" spans="3:5">
      <c r="C96" s="32" t="s">
        <v>484</v>
      </c>
      <c r="D96" s="33" t="s">
        <v>485</v>
      </c>
      <c r="E96" s="40" t="s">
        <v>486</v>
      </c>
    </row>
    <row r="97" ht="15.75" spans="3:4">
      <c r="C97" s="26" t="s">
        <v>487</v>
      </c>
      <c r="D97" s="40" t="s">
        <v>488</v>
      </c>
    </row>
    <row r="99" ht="15.75"/>
    <row r="100" ht="15.75" spans="2:3">
      <c r="B100" s="805" t="s">
        <v>489</v>
      </c>
      <c r="C100" s="5" t="s">
        <v>490</v>
      </c>
    </row>
    <row r="101" ht="15.75"/>
    <row r="102" ht="15.75" spans="3:7">
      <c r="C102" s="806" t="s">
        <v>491</v>
      </c>
      <c r="D102" t="s">
        <v>492</v>
      </c>
      <c r="E102" t="s">
        <v>493</v>
      </c>
      <c r="F102" t="s">
        <v>494</v>
      </c>
      <c r="G102" t="s">
        <v>495</v>
      </c>
    </row>
    <row r="103" spans="3:7">
      <c r="C103" t="s">
        <v>496</v>
      </c>
      <c r="D103">
        <v>1</v>
      </c>
      <c r="E103">
        <v>0</v>
      </c>
      <c r="F103">
        <v>0</v>
      </c>
      <c r="G103" s="492">
        <f>1-SUM(D103:F103)</f>
        <v>0</v>
      </c>
    </row>
    <row r="104" spans="3:7">
      <c r="C104" t="s">
        <v>497</v>
      </c>
      <c r="D104">
        <v>0</v>
      </c>
      <c r="E104">
        <v>1</v>
      </c>
      <c r="F104">
        <v>0</v>
      </c>
      <c r="G104" s="492">
        <f t="shared" ref="G104:G110" si="0">1-SUM(D104:F104)</f>
        <v>0</v>
      </c>
    </row>
    <row r="105" spans="3:7">
      <c r="C105" t="s">
        <v>498</v>
      </c>
      <c r="D105">
        <v>0</v>
      </c>
      <c r="E105">
        <v>0</v>
      </c>
      <c r="F105">
        <v>1</v>
      </c>
      <c r="G105" s="492">
        <f t="shared" si="0"/>
        <v>0</v>
      </c>
    </row>
    <row r="106" spans="3:7">
      <c r="C106" t="s">
        <v>499</v>
      </c>
      <c r="D106">
        <v>0</v>
      </c>
      <c r="E106">
        <v>0</v>
      </c>
      <c r="F106">
        <v>0</v>
      </c>
      <c r="G106" s="492">
        <f t="shared" si="0"/>
        <v>1</v>
      </c>
    </row>
    <row r="107" spans="3:7">
      <c r="C107" t="s">
        <v>496</v>
      </c>
      <c r="D107">
        <v>1</v>
      </c>
      <c r="E107">
        <v>0</v>
      </c>
      <c r="F107">
        <v>0</v>
      </c>
      <c r="G107" s="492">
        <f t="shared" si="0"/>
        <v>0</v>
      </c>
    </row>
    <row r="108" spans="3:7">
      <c r="C108" t="s">
        <v>497</v>
      </c>
      <c r="D108">
        <v>0</v>
      </c>
      <c r="E108">
        <v>1</v>
      </c>
      <c r="F108">
        <v>0</v>
      </c>
      <c r="G108" s="492">
        <f t="shared" si="0"/>
        <v>0</v>
      </c>
    </row>
    <row r="109" spans="3:7">
      <c r="C109" t="s">
        <v>498</v>
      </c>
      <c r="D109">
        <v>0</v>
      </c>
      <c r="E109">
        <v>0</v>
      </c>
      <c r="F109">
        <v>1</v>
      </c>
      <c r="G109" s="492">
        <f t="shared" si="0"/>
        <v>0</v>
      </c>
    </row>
    <row r="110" spans="3:7">
      <c r="C110" t="s">
        <v>499</v>
      </c>
      <c r="D110">
        <v>0</v>
      </c>
      <c r="E110">
        <v>0</v>
      </c>
      <c r="F110">
        <v>0</v>
      </c>
      <c r="G110" s="492">
        <f t="shared" si="0"/>
        <v>1</v>
      </c>
    </row>
    <row r="113" s="17" customFormat="1" ht="3" customHeight="1"/>
    <row r="114" spans="2:5">
      <c r="B114" s="807" t="s">
        <v>500</v>
      </c>
      <c r="C114" s="807"/>
      <c r="D114" s="807"/>
      <c r="E114" s="807"/>
    </row>
    <row r="115" spans="2:5">
      <c r="B115" s="807" t="s">
        <v>501</v>
      </c>
      <c r="C115" s="807" t="s">
        <v>502</v>
      </c>
      <c r="D115" s="807"/>
      <c r="E115" s="807"/>
    </row>
    <row r="116" spans="2:5">
      <c r="B116" s="807" t="s">
        <v>503</v>
      </c>
      <c r="C116" s="807"/>
      <c r="D116" s="807"/>
      <c r="E116" s="807"/>
    </row>
    <row r="117" spans="2:5">
      <c r="B117" s="807" t="s">
        <v>504</v>
      </c>
      <c r="C117" s="807"/>
      <c r="D117" s="807"/>
      <c r="E117" s="807"/>
    </row>
    <row r="118" spans="2:5">
      <c r="B118" s="807" t="s">
        <v>505</v>
      </c>
      <c r="C118" s="807"/>
      <c r="D118" s="807"/>
      <c r="E118" s="807"/>
    </row>
    <row r="119" spans="2:5">
      <c r="B119" s="807"/>
      <c r="C119" s="807"/>
      <c r="D119" s="807"/>
      <c r="E119" s="807"/>
    </row>
    <row r="120" spans="2:5">
      <c r="B120" s="807"/>
      <c r="C120" s="807"/>
      <c r="D120" s="807"/>
      <c r="E120" s="807"/>
    </row>
    <row r="121" spans="2:5">
      <c r="B121" s="807"/>
      <c r="C121" s="360" t="s">
        <v>506</v>
      </c>
      <c r="D121" s="360" t="s">
        <v>507</v>
      </c>
      <c r="E121" s="360" t="s">
        <v>508</v>
      </c>
    </row>
    <row r="122" spans="2:5">
      <c r="B122" s="807"/>
      <c r="C122" s="807" t="s">
        <v>509</v>
      </c>
      <c r="D122" s="807" t="s">
        <v>510</v>
      </c>
      <c r="E122" s="807">
        <v>1000</v>
      </c>
    </row>
    <row r="123" spans="2:5">
      <c r="B123" s="807"/>
      <c r="C123" s="807" t="s">
        <v>509</v>
      </c>
      <c r="D123" s="807" t="s">
        <v>382</v>
      </c>
      <c r="E123" s="807">
        <v>2000</v>
      </c>
    </row>
    <row r="124" spans="2:5">
      <c r="B124" s="807"/>
      <c r="C124" s="807" t="s">
        <v>509</v>
      </c>
      <c r="D124" s="807" t="s">
        <v>382</v>
      </c>
      <c r="E124" s="807">
        <v>3000</v>
      </c>
    </row>
    <row r="125" spans="2:5">
      <c r="B125" s="807"/>
      <c r="C125" s="807" t="s">
        <v>393</v>
      </c>
      <c r="D125" s="807" t="s">
        <v>174</v>
      </c>
      <c r="E125" s="807">
        <v>1000</v>
      </c>
    </row>
    <row r="126" spans="2:5">
      <c r="B126" s="807"/>
      <c r="C126" s="807" t="s">
        <v>393</v>
      </c>
      <c r="D126" s="807" t="s">
        <v>511</v>
      </c>
      <c r="E126" s="807">
        <v>4000</v>
      </c>
    </row>
    <row r="127" spans="2:5">
      <c r="B127" s="807"/>
      <c r="C127" s="807" t="s">
        <v>393</v>
      </c>
      <c r="D127" s="807" t="s">
        <v>511</v>
      </c>
      <c r="E127" s="807">
        <v>5000</v>
      </c>
    </row>
    <row r="129" ht="15.75"/>
    <row r="130" ht="15.75" spans="2:4">
      <c r="B130" s="683" t="s">
        <v>342</v>
      </c>
      <c r="D130" s="170" t="s">
        <v>512</v>
      </c>
    </row>
    <row r="132" spans="2:6">
      <c r="B132" t="s">
        <v>513</v>
      </c>
      <c r="D132" t="s">
        <v>514</v>
      </c>
      <c r="E132" t="s">
        <v>515</v>
      </c>
      <c r="F132" t="s">
        <v>516</v>
      </c>
    </row>
    <row r="133" spans="4:5">
      <c r="D133" t="s">
        <v>517</v>
      </c>
      <c r="E133" t="s">
        <v>518</v>
      </c>
    </row>
    <row r="134" spans="4:4">
      <c r="D134" t="s">
        <v>519</v>
      </c>
    </row>
    <row r="135" spans="4:5">
      <c r="D135" t="s">
        <v>520</v>
      </c>
      <c r="E135" t="s">
        <v>521</v>
      </c>
    </row>
  </sheetData>
  <mergeCells count="5">
    <mergeCell ref="M31:R31"/>
    <mergeCell ref="M33:O33"/>
    <mergeCell ref="D46:E46"/>
    <mergeCell ref="C75:D75"/>
    <mergeCell ref="G75:H75"/>
  </mergeCell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K23"/>
  <sheetViews>
    <sheetView zoomScale="120" zoomScaleNormal="120" topLeftCell="A11" workbookViewId="0">
      <selection activeCell="C7" sqref="C7"/>
    </sheetView>
  </sheetViews>
  <sheetFormatPr defaultColWidth="9" defaultRowHeight="15"/>
  <cols>
    <col min="3" max="3" width="12.1047619047619" customWidth="1"/>
    <col min="4" max="4" width="14.4380952380952" customWidth="1"/>
    <col min="5" max="5" width="15.8857142857143" customWidth="1"/>
  </cols>
  <sheetData>
    <row r="1" spans="2:5">
      <c r="B1" t="s">
        <v>522</v>
      </c>
      <c r="E1" t="s">
        <v>523</v>
      </c>
    </row>
    <row r="3" spans="2:2">
      <c r="B3" t="s">
        <v>524</v>
      </c>
    </row>
    <row r="5" spans="2:4">
      <c r="B5" t="s">
        <v>525</v>
      </c>
      <c r="D5" s="774" t="s">
        <v>526</v>
      </c>
    </row>
    <row r="6" spans="3:3">
      <c r="C6" s="775"/>
    </row>
    <row r="7" spans="3:3">
      <c r="C7" s="775"/>
    </row>
    <row r="9" spans="2:11">
      <c r="B9" t="s">
        <v>295</v>
      </c>
      <c r="C9" t="s">
        <v>491</v>
      </c>
      <c r="D9" t="s">
        <v>527</v>
      </c>
      <c r="E9" t="s">
        <v>528</v>
      </c>
      <c r="F9" t="s">
        <v>529</v>
      </c>
      <c r="K9" t="s">
        <v>530</v>
      </c>
    </row>
    <row r="10" spans="2:6">
      <c r="B10" t="s">
        <v>531</v>
      </c>
      <c r="C10" t="s">
        <v>532</v>
      </c>
      <c r="D10" s="237">
        <v>47</v>
      </c>
      <c r="E10" s="237">
        <v>47</v>
      </c>
      <c r="F10" s="237">
        <v>38</v>
      </c>
    </row>
    <row r="11" spans="2:10">
      <c r="B11" t="s">
        <v>533</v>
      </c>
      <c r="C11" t="s">
        <v>534</v>
      </c>
      <c r="D11" s="237">
        <v>49</v>
      </c>
      <c r="E11" s="237">
        <v>28</v>
      </c>
      <c r="F11" s="237">
        <v>40</v>
      </c>
      <c r="J11" t="s">
        <v>535</v>
      </c>
    </row>
    <row r="12" spans="2:6">
      <c r="B12" t="s">
        <v>536</v>
      </c>
      <c r="C12" t="s">
        <v>497</v>
      </c>
      <c r="D12" s="237">
        <v>38</v>
      </c>
      <c r="E12" s="237">
        <v>50</v>
      </c>
      <c r="F12" s="237">
        <v>38</v>
      </c>
    </row>
    <row r="13" spans="2:6">
      <c r="B13" t="s">
        <v>537</v>
      </c>
      <c r="C13" t="s">
        <v>538</v>
      </c>
      <c r="D13" s="237">
        <v>28</v>
      </c>
      <c r="E13" s="237">
        <v>26</v>
      </c>
      <c r="F13" s="237">
        <v>44</v>
      </c>
    </row>
    <row r="14" spans="2:6">
      <c r="B14" t="s">
        <v>539</v>
      </c>
      <c r="C14" t="s">
        <v>540</v>
      </c>
      <c r="D14" s="237">
        <v>30</v>
      </c>
      <c r="E14" s="237">
        <v>36</v>
      </c>
      <c r="F14" s="237">
        <v>36</v>
      </c>
    </row>
    <row r="15" spans="2:6">
      <c r="B15" t="s">
        <v>541</v>
      </c>
      <c r="C15" t="s">
        <v>542</v>
      </c>
      <c r="D15" s="237">
        <v>37</v>
      </c>
      <c r="E15" s="237">
        <v>28</v>
      </c>
      <c r="F15" s="237">
        <v>34</v>
      </c>
    </row>
    <row r="16" spans="4:6">
      <c r="D16" s="776">
        <f>SUM(D10:D15)</f>
        <v>229</v>
      </c>
      <c r="E16" s="776">
        <f t="shared" ref="E16:F16" si="0">SUM(E10:E15)</f>
        <v>215</v>
      </c>
      <c r="F16" s="776">
        <f t="shared" si="0"/>
        <v>230</v>
      </c>
    </row>
    <row r="18" spans="2:10">
      <c r="B18" t="s">
        <v>543</v>
      </c>
      <c r="I18" t="s">
        <v>522</v>
      </c>
      <c r="J18" t="s">
        <v>544</v>
      </c>
    </row>
    <row r="20" spans="2:10">
      <c r="B20" t="s">
        <v>545</v>
      </c>
      <c r="I20" t="s">
        <v>546</v>
      </c>
      <c r="J20" t="s">
        <v>547</v>
      </c>
    </row>
    <row r="22" spans="2:9">
      <c r="B22" t="s">
        <v>548</v>
      </c>
      <c r="I22" t="s">
        <v>549</v>
      </c>
    </row>
    <row r="23" spans="4:4">
      <c r="D23" t="s">
        <v>550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Company>Microsoft</Company>
  <Application>Microsoft Excel</Application>
  <HeadingPairs>
    <vt:vector size="2" baseType="variant">
      <vt:variant>
        <vt:lpstr>工作表</vt:lpstr>
      </vt:variant>
      <vt:variant>
        <vt:i4>47</vt:i4>
      </vt:variant>
    </vt:vector>
  </HeadingPairs>
  <TitlesOfParts>
    <vt:vector size="47" baseType="lpstr">
      <vt:lpstr>Intro To DS</vt:lpstr>
      <vt:lpstr>S1</vt:lpstr>
      <vt:lpstr>Data Types and Structures</vt:lpstr>
      <vt:lpstr>S2</vt:lpstr>
      <vt:lpstr>Flow of any project in DS</vt:lpstr>
      <vt:lpstr>S3</vt:lpstr>
      <vt:lpstr>S4</vt:lpstr>
      <vt:lpstr>S5</vt:lpstr>
      <vt:lpstr>MAP_APPlyMAP_APPLY</vt:lpstr>
      <vt:lpstr>Homework</vt:lpstr>
      <vt:lpstr>HW- Activitites - Tasks</vt:lpstr>
      <vt:lpstr>S6 - DVA</vt:lpstr>
      <vt:lpstr>Statistics</vt:lpstr>
      <vt:lpstr>Estimation and Hypothesis</vt:lpstr>
      <vt:lpstr>Types of the Tests</vt:lpstr>
      <vt:lpstr>CLT - Elec PS </vt:lpstr>
      <vt:lpstr>Sampling+Dtypes+Prob+CorCov +DF</vt:lpstr>
      <vt:lpstr>P Value</vt:lpstr>
      <vt:lpstr>Sheet3</vt:lpstr>
      <vt:lpstr>Predictive Modeling</vt:lpstr>
      <vt:lpstr>R2 Derivation</vt:lpstr>
      <vt:lpstr>Assumption_Steps in Reg</vt:lpstr>
      <vt:lpstr>Dummy Variable</vt:lpstr>
      <vt:lpstr>S7</vt:lpstr>
      <vt:lpstr>Assignments</vt:lpstr>
      <vt:lpstr>S8 - Logistics Regression</vt:lpstr>
      <vt:lpstr>Confusion - For Classificatn</vt:lpstr>
      <vt:lpstr>Sheet2</vt:lpstr>
      <vt:lpstr>Machine Learning</vt:lpstr>
      <vt:lpstr>ML Vs SM</vt:lpstr>
      <vt:lpstr>Regularization</vt:lpstr>
      <vt:lpstr>Naivye Bayes</vt:lpstr>
      <vt:lpstr>S8- Decision Tree</vt:lpstr>
      <vt:lpstr>DT contd...</vt:lpstr>
      <vt:lpstr>RandomForest</vt:lpstr>
      <vt:lpstr>S9</vt:lpstr>
      <vt:lpstr>Clustering IDea</vt:lpstr>
      <vt:lpstr>S10</vt:lpstr>
      <vt:lpstr>CLustering2</vt:lpstr>
      <vt:lpstr>Profiling</vt:lpstr>
      <vt:lpstr>KNN</vt:lpstr>
      <vt:lpstr>SVM</vt:lpstr>
      <vt:lpstr>ANN</vt:lpstr>
      <vt:lpstr>S11  - Text Analytics</vt:lpstr>
      <vt:lpstr>MBA _Recommendation</vt:lpstr>
      <vt:lpstr>Recommedation</vt:lpstr>
      <vt:lpstr>Data Sources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Ankur</dc:creator>
  <cp:lastModifiedBy>Satyam Bhatt</cp:lastModifiedBy>
  <dcterms:created xsi:type="dcterms:W3CDTF">2019-03-31T14:43:00Z</dcterms:created>
  <dcterms:modified xsi:type="dcterms:W3CDTF">2020-10-03T05:40:09Z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1033-11.2.0.9684</vt:lpwstr>
  </property>
  <property fmtid="{D5CDD505-2E9C-101B-9397-08002B2CF9AE}" pid="3" name="KSOReadingLayout">
    <vt:bool>false</vt:bool>
  </property>
</Properties>
</file>