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ob Details" sheetId="2" r:id="rId2"/>
    <sheet name="Transformations" sheetId="3" r:id="rId3"/>
    <sheet name="Jobs Transformations Xref" sheetId="4" r:id="rId4"/>
    <sheet name="Jobs Transformations List" sheetId="5" r:id="rId5"/>
    <sheet name="Item Node Info" sheetId="6" r:id="rId6"/>
    <sheet name="Jobs Objects Xref" sheetId="7" r:id="rId7"/>
    <sheet name="Jobs Objects List" sheetId="8" r:id="rId8"/>
    <sheet name="Functions" sheetId="9" r:id="rId9"/>
    <sheet name="Subject Areas" sheetId="10" r:id="rId10"/>
    <sheet name="SQL Statements" sheetId="11" r:id="rId11"/>
    <sheet name="Combined Checksums" sheetId="12" r:id="rId12"/>
    <sheet name="System Types" sheetId="13" r:id="rId13"/>
    <sheet name="Transformation Expressions" sheetId="14" r:id="rId14"/>
    <sheet name="Misc Job Attributes" sheetId="15" r:id="rId15"/>
    <sheet name="Embedded SQL Summary" sheetId="16" r:id="rId16"/>
    <sheet name="Embedded SQL Programs" sheetId="17" r:id="rId17"/>
    <sheet name="Embedded SQL Script Categories" sheetId="18" r:id="rId18"/>
    <sheet name="Embedded SQL UNKNOWN Category" sheetId="19" r:id="rId19"/>
    <sheet name="Embedded SQL Special Patterns" sheetId="20" r:id="rId20"/>
    <sheet name="Embedded SQL Functions" sheetId="21" r:id="rId21"/>
    <sheet name="Embedded SQL Func by Script" sheetId="22" r:id="rId22"/>
    <sheet name="Embedded SQL Scripts Func Xref" sheetId="23" r:id="rId23"/>
    <sheet name="Embedded SQL Referenced Objects" sheetId="24" r:id="rId24"/>
    <sheet name="Embedded SQL Program-Obj Xref" sheetId="25" r:id="rId25"/>
    <sheet name="RAW_PROGRAM_OBJECT_XREF" sheetId="26" r:id="rId26"/>
    <sheet name="RAW_PROGRAM_PARAM_LIST" sheetId="27" r:id="rId27"/>
    <sheet name="Embedded SQL Data Types" sheetId="28" r:id="rId28"/>
  </sheets>
  <definedNames>
    <definedName name="_xlnm._FilterDatabase" localSheetId="11" hidden="1">'Combined Checksums'!$A$1:$C$7</definedName>
    <definedName name="_xlnm._FilterDatabase" localSheetId="27" hidden="1">'Embedded SQL Data Types'!$A$1:$B$3</definedName>
    <definedName name="_xlnm._FilterDatabase" localSheetId="20" hidden="1">'Embedded SQL Functions'!$A$1:$B$4</definedName>
    <definedName name="_xlnm._FilterDatabase" localSheetId="24" hidden="1">'Embedded SQL Program-Obj Xref'!$A$1:$E$6</definedName>
    <definedName name="_xlnm._FilterDatabase" localSheetId="16" hidden="1">'Embedded SQL Programs'!$A$1:$L$6</definedName>
    <definedName name="_xlnm._FilterDatabase" localSheetId="23" hidden="1">'Embedded SQL Referenced Objects'!$A$1:$G$5</definedName>
    <definedName name="_xlnm._FilterDatabase" localSheetId="17" hidden="1">'Embedded SQL Script Categories'!$A$1:$B$8</definedName>
    <definedName name="_xlnm._FilterDatabase" localSheetId="19" hidden="1">'Embedded SQL Special Patterns'!$A$1:$E$1</definedName>
    <definedName name="_xlnm._FilterDatabase" localSheetId="18" hidden="1">'Embedded SQL UNKNOWN Category'!$A$1:$B$1</definedName>
    <definedName name="_xlnm._FilterDatabase" localSheetId="8" hidden="1">Functions!$A$1:$B$1</definedName>
    <definedName name="_xlnm._FilterDatabase" localSheetId="5" hidden="1">'Item Node Info'!$A$1:$F$12</definedName>
    <definedName name="_xlnm._FilterDatabase" localSheetId="1" hidden="1">'Job Details'!$A$1:$L$2</definedName>
    <definedName name="_xlnm._FilterDatabase" localSheetId="7" hidden="1">'Jobs Objects List'!$A$1:$D$5</definedName>
    <definedName name="_xlnm._FilterDatabase" localSheetId="6" hidden="1">'Jobs Objects Xref'!$A$1:$E$2</definedName>
    <definedName name="_xlnm._FilterDatabase" localSheetId="4" hidden="1">'Jobs Transformations List'!$A$1:$C$6</definedName>
    <definedName name="_xlnm._FilterDatabase" localSheetId="3" hidden="1">'Jobs Transformations Xref'!$A$1:$J$2</definedName>
    <definedName name="_xlnm._FilterDatabase" localSheetId="14" hidden="1">'Misc Job Attributes'!$A$1:$D$1</definedName>
    <definedName name="_xlnm._FilterDatabase" localSheetId="25" hidden="1">RAW_PROGRAM_OBJECT_XREF!$A$1:$D$5</definedName>
    <definedName name="_xlnm._FilterDatabase" localSheetId="26" hidden="1">RAW_PROGRAM_PARAM_LIST!$A$1:$C$3</definedName>
    <definedName name="_xlnm._FilterDatabase" localSheetId="10" hidden="1">'SQL Statements'!$A$1:$F$6</definedName>
    <definedName name="_xlnm._FilterDatabase" localSheetId="9" hidden="1">'Subject Areas'!$A$1:$C$1</definedName>
    <definedName name="_xlnm._FilterDatabase" localSheetId="12" hidden="1">'System Types'!$A$1:$D$7</definedName>
    <definedName name="_xlnm._FilterDatabase" localSheetId="13" hidden="1">'Transformation Expressions'!$A$1:$D$1</definedName>
    <definedName name="_xlnm._FilterDatabase" localSheetId="2" hidden="1">Transformations!$A$1:$E$6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8"/>
            <color indexed="81"/>
            <rFont val="Tahoma"/>
            <family val="2"/>
          </rPr>
          <t>Annotations are not included in the count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" authorId="0">
      <text>
        <r>
          <rPr>
            <sz val="8"/>
            <color indexed="81"/>
            <rFont val="Tahoma"/>
            <family val="2"/>
          </rPr>
          <t>Annotations are not included in the count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Annotations are not included in the count</t>
        </r>
      </text>
    </comment>
  </commentList>
</comments>
</file>

<file path=xl/sharedStrings.xml><?xml version="1.0" encoding="utf-8"?>
<sst xmlns="http://schemas.openxmlformats.org/spreadsheetml/2006/main" count="510" uniqueCount="258">
  <si>
    <t>Run date/time: 2025-09-02 11:26:49</t>
  </si>
  <si>
    <t>Code Base Details</t>
  </si>
  <si>
    <t>Total Jobs</t>
  </si>
  <si>
    <t>Total Nodes</t>
  </si>
  <si>
    <t>Analyzer Version: 5.6.4 Build 20250530</t>
  </si>
  <si>
    <t>Command Line Options:</t>
  </si>
  <si>
    <t>Option</t>
  </si>
  <si>
    <t>Value</t>
  </si>
  <si>
    <t>-E</t>
  </si>
  <si>
    <t>-F</t>
  </si>
  <si>
    <t>-Q</t>
  </si>
  <si>
    <t>ALL</t>
  </si>
  <si>
    <t>-d</t>
  </si>
  <si>
    <t>C:/Users/ws_htu1651/Downloads/Iworks_Table_Indus_kcc_route_table-Indus_Proc_Asset_Master</t>
  </si>
  <si>
    <t>-e</t>
  </si>
  <si>
    <t>-r</t>
  </si>
  <si>
    <t>C:\Users\WS_HTU~1\AppData\Local\Temp\tmp04lfo6yn\kcc.xlsx</t>
  </si>
  <si>
    <t>-t</t>
  </si>
  <si>
    <t>SSIS</t>
  </si>
  <si>
    <t>Analyzer run duration:</t>
  </si>
  <si>
    <t>0h, 0m, 9s</t>
  </si>
  <si>
    <t>Job Name</t>
  </si>
  <si>
    <t>Folder</t>
  </si>
  <si>
    <t>Source File</t>
  </si>
  <si>
    <t>Included</t>
  </si>
  <si>
    <t>Job Type</t>
  </si>
  <si>
    <t>Categorization</t>
  </si>
  <si>
    <t>Number of Nodes</t>
  </si>
  <si>
    <t>Categorization Metrics</t>
  </si>
  <si>
    <t>Legacy Checksum</t>
  </si>
  <si>
    <t>Checksum Extended</t>
  </si>
  <si>
    <t>LineStart</t>
  </si>
  <si>
    <t>LineEnd</t>
  </si>
  <si>
    <t>Iworks_data_load</t>
  </si>
  <si>
    <t>C:/Users/ws_htu1651/Downloads/Iworks_Table_Indus_kcc_route_table-Indus_Proc_Asset_Master/Iworks_data_load.dtsx</t>
  </si>
  <si>
    <t>YES</t>
  </si>
  <si>
    <t>Package</t>
  </si>
  <si>
    <t>LOW</t>
  </si>
  <si>
    <t>Node count: 8,  count: 1, Target count: 1, Joiner count: 0, Aggregator count: 0, Lookup count: 0,  count: 0, Expressions with 5 or more function calls: 0, Medium category breaks: 0, High category breaks: 0</t>
  </si>
  <si>
    <t>F56C69A3F81855AA14754A19C0D147F5</t>
  </si>
  <si>
    <t>81c43b22402f1566c8b6f65338edaa9baa7e27392d70f9f64176bd8731060e991774c30a7915130180bab3f2fc8068c1a7bf90f3d86a967f61cbcbe78bfa8e6ad2e74dfb9652f6de2b3dc6b5503c13d5</t>
  </si>
  <si>
    <t>Job Complexity Categorization</t>
  </si>
  <si>
    <t>MEDIUM</t>
  </si>
  <si>
    <t>COMPLEX</t>
  </si>
  <si>
    <t>VERY_COMPLEX</t>
  </si>
  <si>
    <t>Transformation Type</t>
  </si>
  <si>
    <t># of Occurrences</t>
  </si>
  <si>
    <t>Occurs in # of Jobs</t>
  </si>
  <si>
    <t>Supported?</t>
  </si>
  <si>
    <t>Component Level</t>
  </si>
  <si>
    <t>Microsoft.ExecuteSQLTask</t>
  </si>
  <si>
    <t>Yes</t>
  </si>
  <si>
    <t>Orchestration</t>
  </si>
  <si>
    <t>Microsoft.OLEDBSource</t>
  </si>
  <si>
    <t>Transformation</t>
  </si>
  <si>
    <t>Microsoft.Pipeline</t>
  </si>
  <si>
    <t>STOCK:SEQUENCE</t>
  </si>
  <si>
    <t>Microsoft.OLEDBDestination</t>
  </si>
  <si>
    <t>Priority</t>
  </si>
  <si>
    <t>Job</t>
  </si>
  <si>
    <t>Count</t>
  </si>
  <si>
    <t>Item</t>
  </si>
  <si>
    <t>Node Name</t>
  </si>
  <si>
    <t>Orig Node Type</t>
  </si>
  <si>
    <t>Conformed Node Type</t>
  </si>
  <si>
    <t>Node Order</t>
  </si>
  <si>
    <t>Subjob Ref</t>
  </si>
  <si>
    <t>PACKAGE</t>
  </si>
  <si>
    <t>Subjob Lineage</t>
  </si>
  <si>
    <t>Package\Sequence Container</t>
  </si>
  <si>
    <t>STOCK_SEQUENCE</t>
  </si>
  <si>
    <t>Package\Sequence Container\control_table_entry</t>
  </si>
  <si>
    <t>EXECUTE_SQL</t>
  </si>
  <si>
    <t>Package\Sequence Container\trumcate stg table</t>
  </si>
  <si>
    <t>Package_CONTAINER_END</t>
  </si>
  <si>
    <t>CONTAINER_END</t>
  </si>
  <si>
    <t>Package\Sequence Container\Source_Dwaas</t>
  </si>
  <si>
    <t>PIPELINE</t>
  </si>
  <si>
    <t>Package\Sequence Container\Source_Dwaas\OLE DB Source</t>
  </si>
  <si>
    <t>SOURCE</t>
  </si>
  <si>
    <t>Package\Sequence Container\Source_Dwaas\OLE DB Destination</t>
  </si>
  <si>
    <t>TARGET</t>
  </si>
  <si>
    <t>Package\Sequence Container\Sp</t>
  </si>
  <si>
    <t>Package\Sequence Container\Update_Control_table</t>
  </si>
  <si>
    <t>Package\Sequence Container_CONTAINER_END</t>
  </si>
  <si>
    <t>[IWORKS_CAB2].[dbo].[indus_kcc_route_table]</t>
  </si>
  <si>
    <t>src</t>
  </si>
  <si>
    <t>[edw].[stgindus_kcc_route_table]</t>
  </si>
  <si>
    <t>tgt</t>
  </si>
  <si>
    <t>edw.[Iworks_Control_Table]</t>
  </si>
  <si>
    <t>edw.stgindus_kcc_route_table</t>
  </si>
  <si>
    <t>trunc</t>
  </si>
  <si>
    <t>Source/Target Indicator</t>
  </si>
  <si>
    <t>Table Name</t>
  </si>
  <si>
    <t>Package\Sequence Container\Source_Dwaas.OLE DB Destination</t>
  </si>
  <si>
    <t>Target</t>
  </si>
  <si>
    <t>Source_Dwaas.OLE DB Source</t>
  </si>
  <si>
    <t>Source</t>
  </si>
  <si>
    <t>control_table_entry</t>
  </si>
  <si>
    <t>trumcate stg table</t>
  </si>
  <si>
    <t>Truncate</t>
  </si>
  <si>
    <t>Function</t>
  </si>
  <si>
    <t># of Calls</t>
  </si>
  <si>
    <t>Subject Area Name</t>
  </si>
  <si>
    <t>Subject Area Code</t>
  </si>
  <si>
    <t>Description</t>
  </si>
  <si>
    <t>Item Name</t>
  </si>
  <si>
    <t>Node</t>
  </si>
  <si>
    <t>Complexity</t>
  </si>
  <si>
    <t>Connection Type</t>
  </si>
  <si>
    <t>Length</t>
  </si>
  <si>
    <t>SQL</t>
  </si>
  <si>
    <t>UNKNOWN</t>
  </si>
  <si>
    <t>SELECT  [ITEMINDEX]
      ,[ITEMTYPE]
      ,[WI_NAME]
      ,[WS_NAME]
      ,[Pre_WS_Name]
      ,[rm_id]
      ,[rm_name]
      ,[rm_mobile_no]
      ,[rm_email_id]
      ,[branch_code]
      ,[branch_name]
      ,[kcc_application_no]
      ,[liability_account_type]
      ,[liability_account_number]
      ,[tatkal_account_no]
      ,[liability_application_no]
      ,[amount]
      ,[application_type]
      ,[existing_customer]
      ,[customer_id]
      ,[customer_name]
      ,[customer_mobile_no]
      ,[Existing_CASA_Account_Holder]
      ,[CASA_Account_No]
      ,[processing_priority]
      ,[deviation_decision]
      ,[deviation_authority]
      ,[deviation_authority_emailid]
      ,[deviation_remarks]
      ,[rm_remark]
      ,[rsm_verifier_decision]
      ,[rsm_remark]
      ,[rsm_exception_resolution_remark]
      ,[rm_exception_resolution_remark]
      ,[cm_decision]
      ,[cm_deviation_decision]
      ,[cm_deviation_authority]
      ,[cm_deviation_remark]
      ,[send_to]
      ,[zcm_decision]
      ,[ncm_decision]
      ,[cm_remark]
      ,[rcu_decision]
      ,[rcu_remark]
      ,[ops_decision]
      ,[ops_remark]
      ,[zcm_remark]
      ,[ncm_remark]
      ,[sanction_letter_generation_remark]
      ,[reject_decision]
      ,[advance_type]
      ,[loan_sol_id]
      ,[scheme_code_1]
      ,[scheme_code_2]
      ,[sanction_amount_1]
      ,[sanction_amount_2]
      ,[loan_period]
      ,[loan_period_month]
      ,[loan_period_days]
      ,[interest_frequency_scheme_code_1]
      ,[interest_rate_scheme_code_1]
      ,[interest_frequency_scheme_code_2]
      ,[interest_rate_scheme_code_2]
      ,[expiry_date]
      ,[review_date]
      ,[sanction_generation_remark]
      ,[rm_fulfillment_deviation_decision]
      ,[rm_fulfillment_deviation_authority]
      ,[rm_fulfillment_deviation_remark]
      ,[rm_fulfillment_remark]
      ,[rcu_verification_remark]
      ,[ops_verification_decision]
      ,[ops_verification_remark]
      ,[takeover_loan_account]
      ,[takeover_sanction_amount]
      ,[takeover_disbursed_amount]
      ,[takeover_balance_amount]
      ,[loan_account_no]
      ,[cfd_loan_booking_decision]
      ,[cfd_loan_booking_remark]
      ,[cfd_ops_exception_remark]
      ,[takeover_deviation_decision]
      ,[takeover_deviation_authority]
      ,[takeover_deviation_remark]
      ,[loan_takeover_remark]
      ,[rm_loan_takeover_remark]
      ,[ops_loan_takeover_remark]
      ,[rm_loan_takeover_exception_remark]
      ,[deviation_documents_received]
      ,[deviation_documents_remark]
      ,[physical_documents_received]
      ,[remark]
      ,[deviation_status]
      ,[override_flag]
      ,[wait_liability_flag]
      ,[case_init_user]
      ,[case_init_entry_date]
      ,[case_init_exit_date]
      ,[rsm_verifier_user]
      ,[rsm_verifier_entry_date]
      ,[rsm_verifier_exit_date]
      ,[reject_user]
      ,[reject_entry_date]
      ,[reject_exit_date]
      ,[cm_user]
      ,[cm_entry_date]
      ,[cm_exit_date]
      ,[ops_user]
      ,[ops_entry_date]
      ,[ops_exit_date]
      ,[rcu_user]
      ,[rcu_entry_date]
      ,[rcu_exit_date]
      ,[ncm_user]
      ,[ncm_entry_date]
      ,[ncm_exit_date]
      ,[zcm_user]
      ,[zcm_entry_date]
      ,[zcm_exit_date]
      ,[approv_loan_ver_user]
      ,[approv_loan_ver_entry_date]
      ,[approv_loan_ver_exit_date]
      ,[sanction_letter_gen_user]
      ,[sanction_letter_gen_entry_date]
      ,[sanction_letter_gen_exit_date]
      ,[rm_full_user]
      ,[rm_full_entry_date]
      ,[rm_full_exit_date]
      ,[rcu_ver_user]
      ,[rcu_ver_entry_date]
      ,[rcu_ver_exit_date]
      ,[ops_ver_user]
      ,[ops_ver_entry_date]
      ,[ops_ver_exit_date]
      ,[cfd_user]
      ,[cfd_entry_date]
      ,[cfd_exit_date]
      ,[rmloan_takeover_user]
      ,[rmloan_takeover_entry_date]
      ,[rmloan_takeover_exit_date]
      ,[opsloan_takeover_user]
      ,[opsloan_takeover_entry_date]
      ,[opsloan_takeover_exit_date]
      ,[doc_archival_user]
      ,[doc_archival_entry_date]
      ,[doc_archival_exit_date]
      ,[CM_EXCEPTION_REMARK]
      ,[Approved_loan_verification_Dec]
      ,[RM_Fulfillment_Dec]
      ,[RCU_Verification_Dec]
      ,[Sanction_Letter_Generation_Decs]
      ,[Approved_Loan_Remark]
      ,[CM_Excep_Flag]
      ,[OPS_Excep_Flag]
      ,[RCU_Excep_Flag]
      ,[OPS_Veri_Excep_Flag]
      ,[RCU_Veri_Excep_Flag]
      ,[app_customer_id]
      ,[app_customer_name]
      ,[app_account_no]
      ,[Sanction_Letter_Generation_date]
      ,[CM_Prev_WS_name]
      ,[cm_deviation_email]
      ,[ZONE]
      ,[Approved_Loan_Verif_exptoMail]
      ,[Approved_Loan_Verif_expccMail]
      ,[CFD_Loan_Booking_exptoMail]
      ,[CFD_Loan_Booking_expccMail]
      ,[CFD_Ops_Exp_exptoMail]
      ,[CFD_Ops_Exp_expccMail]
      ,[CFD_toMail]
      ,[CFD_ccMail]
      ,[CM_Exp_toMail]
      ,[CM_Exp_ccMail]
      ,[OPS_toMail]
      ,[OPS_ccMail]
      ,[Reject_toMail]
      ,[Reject_ccMail]
      ,[RM_toMail]
      ,[RM_ccMail]
      ,[RM_Exp_Resol_exptoMail]
      ,[RM_Exp_Resol_expccMail]
      ,[RM_Fulfillment_Exp_exptoMail]
      ,[RM_Fulfillment_Exp_expccMail]
      ,[RM_Loan_Takeover_Exp_exptoMail]
      ,[RM_Loan_Takeover_Exp_expccMail]
      ,[RSM_toMail]
      ,[RSM_ccMail]
      ,[RSM_Exp_exptoMail]
      ,[RSM_Exp_expccMail]
      ,[Sanct_Letter_Gen_exptoMail]
      ,[Sanct_Letter_Gen_expccMail]
      ,[ZCM_toMail]
      ,[ZCM_ccMail]
      ,[NCM_toMail]
      ,[CM_RCU_OPS_toMail]
      ,[RCU_Ver_toMail]
      ,[RCU_Ver_ccMail]
      ,[OPS_Ver_toMail]
      ,[OPS_Ver_ccMail]
      ,[Branch_Lead_Source_ECN]
      ,[Projected_1st_Year_DP]
      ,[scheme_code_3]
      ,[scheme_code_4]
      ,[sanction_amount_3]
      ,[sanction_amount_4]
      ,[interest_rate_scheme_code_3]
      ,[interest_rate_scheme_code_4]
      ,[First_Year_Sanctioned_DP]
      ,[Total_Sanctioned_Amount]
      ,[Crop_Name]
      ,[Owned_Land]
      ,[Leased_Land]
      ,[Existing_Agriculture_Exposure]
      ,[Existing_Bank_Name]
      ,[talisma_ref_nos]
      ,[intro_rm_id]
      ,[intro_rm_name]
      ,[intro_rm_mobile_no]
      ,[intro_rm_emailid]
      ,[Total_sanction_credit_amout]
      ,[ACM_DECISION]
      ,[RCM_DECISION]
      ,[ACM_REMARKS]
      ,[RCM_REMARKS]
      ,[cm_reject_reason]
      ,[zcm_reject_reason]
      ,[acm_reject_reason]
      ,[rcm_reject_reason]
      ,[ncm_reject_reason]
      ,[rsm_verifier_reject_reason]
      ,[RM_fulfi_reject_reason]
      ,[Connector_COFA_Code]
  FROM [IWORKS_CAB2].[dbo].[indus_kcc_route_table]</t>
  </si>
  <si>
    <t>Sp</t>
  </si>
  <si>
    <t>ibl-prod-dwaasserver01.database.windows.net.IBL-Prod-DWaaSDB01.iblrc.admin</t>
  </si>
  <si>
    <t>exec edw.Populateindus_kcc_route_table;</t>
  </si>
  <si>
    <t>Update_Control_table</t>
  </si>
  <si>
    <t>10.24.124.213.EDW</t>
  </si>
  <si>
    <t>DECLARE  @DESTITABLECOUNT BIGINT
SET @DESTITABLECOUNT = (SELECT DESTITABLECOUNT FROM  OPENQUERY(DWAAS,'SELECT  COUNT(1) AS DESTITABLECOUNT FROM  EDW.indus_kcc_route_table'))
UPDATE EDW.[Iworks_Control_Table]
SET 
DESTITABLECOUNT  = @DESTITABLECOUNT,
UPDATE_DATE = GETDATE(),
STATUS = 'SUCCESS'
WHERE SOURCETABLENAME = 'iworks_cab2.dbo.indus_kcc_route_table' AND 
DESTITABLENAME = 'EDW.indus_kcc_route_table(DWAAS)'  AND 
CAST(INSERT_DATE AS DATE) = CAST(GETDATE() AS DATE) AND 
MODULENAME ='Iworks'</t>
  </si>
  <si>
    <t xml:space="preserve">
declare @SourceCount bigint 
Set @SourceCount = (select SourceCount from  openquery ([10.24.124.134],' select  count(1) as SourceCount from iworks_cab2.dbo.indus_kcc_route_table '))
Insert into edw.[Iworks_Control_Table] (SourceTableName,DestiTableName,Insert_Date,SourceRecordCount,Status,ModuleName) Values
('iworks_cab2.dbo.indus_kcc_route_table','EDW.indus_kcc_route_table(DWAAS)',getdate(),@SourceCount,'INPROCESS','Iworks')
</t>
  </si>
  <si>
    <t>truncate table  edw.stgindus_kcc_route_table ;</t>
  </si>
  <si>
    <t>ETL Job Name</t>
  </si>
  <si>
    <t>Level</t>
  </si>
  <si>
    <t>Extended Checksum</t>
  </si>
  <si>
    <t>ETL</t>
  </si>
  <si>
    <t>Iworks_data_load.Source_Dwaas.OLE DB Source</t>
  </si>
  <si>
    <t>3e1158fa2896f1a605a61dba20834374dc0b109e84dce1dfd040d23f8c8d86b21774c30a7915130180bab3f2fc8068c13eb55511ff16dfc861cbcbe78bfa8e6ad2e74dfb9652f6deabb33ec9b4c9d690820de2e67d3e3c5e8a5de21562d79188e88f6113d0ddd7fbbfe981beba6bf9c1d7498eb35771e652</t>
  </si>
  <si>
    <t>Iworks_data_load.Sp</t>
  </si>
  <si>
    <t>4670e9d2a94f934cb2d99d49c265be8434e698844e6a039731e2b0130847c7731774c30a7915130180bab3f2fc8068c13eb55511ff16dfc861cbcbe78bfa8e6ad2e74dfb9652f6de8533d15bcf72f32cb83c2cedc538f9b9162f8e7b5f08f0eb2d7de3d9421aefbd83c060ef7fe6ac3f44ea035ab46fbf214899f704134c8a95bba5c2a84831200b61ebcc7312217fc516293f3baa97220c71d28e74e7e72538</t>
  </si>
  <si>
    <t>Iworks_data_load.Update_Control_table</t>
  </si>
  <si>
    <t>5355670ccc4302d6b0d19bd2abe90d3a0c6f600ead83933b8e133a6cc105056a1774c30a7915130180bab3f2fc8068c13eb55511ff16dfc861cbcbe78bfa8e6ad2e74dfb9652f6de8eff2e70e29d79b9bc90a8c95b459bd2f13b870c8552c9e9e91bc07eb4135a3261894440ea3f05428ce77bd29bb94cf6</t>
  </si>
  <si>
    <t>Iworks_data_load.control_table_entry</t>
  </si>
  <si>
    <t>90eebb765620249a001f17ae6a7e48458d91aebf3b1300e6d84181bde6167a941774c30a7915130180bab3f2fc8068c13eb55511ff16dfc861cbcbe78bfa8e6ad2e74dfb9652f6de8b59d26b01ce30ee0bcd8559df4a56d7c3c8a03cac770156db5caaa6939c32d86577792b05d7cee451290b665c646884</t>
  </si>
  <si>
    <t>Iworks_data_load.trumcate stg table</t>
  </si>
  <si>
    <t>e1335d1cdb0477a37565c116a2aa401e824e0559f2decc7d800661b66a9537a41774c30a7915130180bab3f2fc8068c13eb55511ff16dfc861cbcbe78bfa8e6ad2e74dfb9652f6deab67292f102656f83879c9f8530d6227f3da3acbdeb2d326b83c2cedc538f9b9162f8e7b5f08f0eb2d7de3d9421aefbd83c060ef7fe6ac3f44ea035ab46fbf214899f704134c8a95bba5c2a84831200b0f65f8ab2b55111cd7498eb35771e652</t>
  </si>
  <si>
    <t>Node Type</t>
  </si>
  <si>
    <t>System Type</t>
  </si>
  <si>
    <t>Source_Dwaas.OLE DB Destination</t>
  </si>
  <si>
    <t>Field</t>
  </si>
  <si>
    <t>Expression</t>
  </si>
  <si>
    <t>Attribute</t>
  </si>
  <si>
    <t>Run date/time: 2025-09-02 11:26:57</t>
  </si>
  <si>
    <t>Total SQL Scripts</t>
  </si>
  <si>
    <t>Total FILE Scripts</t>
  </si>
  <si>
    <t>Total DDLs</t>
  </si>
  <si>
    <t>Total CTAS Scripts</t>
  </si>
  <si>
    <t>Total Tables (in scripts)</t>
  </si>
  <si>
    <t>Total Views</t>
  </si>
  <si>
    <t>Total Materialized Views</t>
  </si>
  <si>
    <t>Total Indicies</t>
  </si>
  <si>
    <t>Total Packages</t>
  </si>
  <si>
    <t>Total Procedures</t>
  </si>
  <si>
    <t>Total Functions</t>
  </si>
  <si>
    <t>Total Triggers</t>
  </si>
  <si>
    <t>Total Dynamic SQL Calls</t>
  </si>
  <si>
    <t>Total Loops &amp; Cursors</t>
  </si>
  <si>
    <t>Total Conditionals</t>
  </si>
  <si>
    <t>Total MLOAD Scripts</t>
  </si>
  <si>
    <t>Total FLOAD Scripts</t>
  </si>
  <si>
    <t>Total Lines of Code</t>
  </si>
  <si>
    <t>Total Duplicated SQL Items</t>
  </si>
  <si>
    <t>0h, 0m, 17s</t>
  </si>
  <si>
    <t>Program Name</t>
  </si>
  <si>
    <t>Line Count</t>
  </si>
  <si>
    <t>Statement Count</t>
  </si>
  <si>
    <t>Procedure And Function Counts</t>
  </si>
  <si>
    <t>Script Category</t>
  </si>
  <si>
    <t>Script Type</t>
  </si>
  <si>
    <t>Iworks_data_load_Source_Dwaas.OLE_DB_Source_UNKNOWN_1.sql</t>
  </si>
  <si>
    <t>C:/Users/WS_HTU~1/AppData/Local/Temp/tmp04lfo6yn/kcc_SQL_TEMP/Iworks_data_load_Source_Dwaas.OLE_DB_Source_UNKNOWN_1.sql</t>
  </si>
  <si>
    <t>READ_DML</t>
  </si>
  <si>
    <t>Total Statement count: 1, Conventional Statement count: 1, Simple Statement count: 0, Pivot functions: 0, XML functions: 0, Loops: 0, Medium category breaks: 0, High category breaks: 0</t>
  </si>
  <si>
    <t>5F59AC67FF8915C50FEB0A29CC3E01DA</t>
  </si>
  <si>
    <t>Iworks_data_load_Sp_ibl-prod-dwaasserver01.database.windows.net.IBL-Prod-DWaaSDB01.iblrc.admin_2.sql</t>
  </si>
  <si>
    <t>C:/Users/WS_HTU~1/AppData/Local/Temp/tmp04lfo6yn/kcc_SQL_TEMP/Iworks_data_load_Sp_ibl-prod-dwaasserver01.database.windows.net.IBL-Prod-DWaaSDB01.iblrc.admin_2.sql</t>
  </si>
  <si>
    <t>DYNAMIC_SQL</t>
  </si>
  <si>
    <t>B743AB50093F6BC95C9E760F871E59A3</t>
  </si>
  <si>
    <t>Iworks_data_load_Update_Control_table_10.24.124.213.EDW_3.sql</t>
  </si>
  <si>
    <t>C:/Users/WS_HTU~1/AppData/Local/Temp/tmp04lfo6yn/kcc_SQL_TEMP/Iworks_data_load_Update_Control_table_10.24.124.213.EDW_3.sql</t>
  </si>
  <si>
    <t>UPDATE,VAR_ASSIGNMENT,VAR_DECLARE</t>
  </si>
  <si>
    <t>Total Statement count: 3, Conventional Statement count: 2, Simple Statement count: 1, Pivot functions: 0, XML functions: 0, Loops: 0, Medium category breaks: 0, High category breaks: 0</t>
  </si>
  <si>
    <t>E7FE2A1361BDB5A6F17BAD005CE406A0</t>
  </si>
  <si>
    <t>Iworks_data_load_control_table_entry_10.24.124.213.EDW_4.sql</t>
  </si>
  <si>
    <t>C:/Users/WS_HTU~1/AppData/Local/Temp/tmp04lfo6yn/kcc_SQL_TEMP/Iworks_data_load_control_table_entry_10.24.124.213.EDW_4.sql</t>
  </si>
  <si>
    <t>INSERT_INTO,VAR_ASSIGNMENT,VAR_DECLARE</t>
  </si>
  <si>
    <t>Incorrect Analysis Warning: 1, Total Statement count: 3, Conventional Statement count: 2, Simple Statement count: 1, Pivot functions: 0, XML functions: 0, Loops: 0, Medium category breaks: 0, High category breaks: 0</t>
  </si>
  <si>
    <t>AA4A1E244385D8CCBED31C421473C5C2</t>
  </si>
  <si>
    <t>Iworks_data_load_trumcate_stg_table_ibl-prod-dwaasserver01.database.windows.net.IBL-Prod-DWaaSDB01.i_.sql</t>
  </si>
  <si>
    <t>C:/Users/WS_HTU~1/AppData/Local/Temp/tmp04lfo6yn/kcc_SQL_TEMP/Iworks_data_load_trumcate_stg_table_ibl-prod-dwaasserver01.database.windows.net.IBL-Prod-DWaaSDB01.i_.sql</t>
  </si>
  <si>
    <t>TRUNCATE_TABLE</t>
  </si>
  <si>
    <t>Total Statement count: 1, Conventional Statement count: 0, Simple Statement count: 1, Pivot functions: 0, XML functions: 0, Loops: 0, Medium category breaks: 0, High category breaks: 0</t>
  </si>
  <si>
    <t>68B314443035F624D78DCC2F5E8614BA</t>
  </si>
  <si>
    <t>SQL Script Categories</t>
  </si>
  <si>
    <t>INSERT_INTO</t>
  </si>
  <si>
    <t>UPDATE</t>
  </si>
  <si>
    <t>VAR_ASSIGNMENT</t>
  </si>
  <si>
    <t>VAR_DECLARE</t>
  </si>
  <si>
    <t>SQL unknown category scripts</t>
  </si>
  <si>
    <t>Procedure or Function</t>
  </si>
  <si>
    <t>Name</t>
  </si>
  <si>
    <t>Pattern Type</t>
  </si>
  <si>
    <t>Source Node</t>
  </si>
  <si>
    <t>Target Node</t>
  </si>
  <si>
    <t>Additional Info</t>
  </si>
  <si>
    <t>GETDATE</t>
  </si>
  <si>
    <t>CAST</t>
  </si>
  <si>
    <t>OPENQUERY</t>
  </si>
  <si>
    <t>Script</t>
  </si>
  <si>
    <t>OBJECT</t>
  </si>
  <si>
    <t>CREATE</t>
  </si>
  <si>
    <t>READ</t>
  </si>
  <si>
    <t>WRITE</t>
  </si>
  <si>
    <t>DROP</t>
  </si>
  <si>
    <t>TRUNCATE</t>
  </si>
  <si>
    <t>TABLE_VARIABLE</t>
  </si>
  <si>
    <t>EDW.[Iworks_Control_Table]</t>
  </si>
  <si>
    <t>READ: 1</t>
  </si>
  <si>
    <t>WRITE: 1</t>
  </si>
  <si>
    <t>TRUNCATE: 1</t>
  </si>
  <si>
    <t>Program</t>
  </si>
  <si>
    <t>Object</t>
  </si>
  <si>
    <t>Operation</t>
  </si>
  <si>
    <t>Parameter Name</t>
  </si>
  <si>
    <t>@DESTITABLECOUNT</t>
  </si>
  <si>
    <t>@SourceCount</t>
  </si>
  <si>
    <t>DDL DataType</t>
  </si>
  <si>
    <t>BIGINT</t>
  </si>
  <si>
    <t>DATE</t>
  </si>
  <si>
    <t>Worksheet Index</t>
  </si>
  <si>
    <t>Summary</t>
  </si>
  <si>
    <t>Job Details</t>
  </si>
  <si>
    <t>Transformations</t>
  </si>
  <si>
    <t>Jobs Transformations Xref</t>
  </si>
  <si>
    <t>Jobs Transformations List</t>
  </si>
  <si>
    <t>Item Node Info</t>
  </si>
  <si>
    <t>Jobs Objects Xref</t>
  </si>
  <si>
    <t>Jobs Objects List</t>
  </si>
  <si>
    <t>Functions</t>
  </si>
  <si>
    <t>Subject Areas</t>
  </si>
  <si>
    <t>SQL Statements</t>
  </si>
  <si>
    <t>Combined Checksums</t>
  </si>
  <si>
    <t>System Types</t>
  </si>
  <si>
    <t>Transformation Expressions</t>
  </si>
  <si>
    <t>Misc Job Attributes</t>
  </si>
  <si>
    <t>Embedded SQL Summary</t>
  </si>
  <si>
    <t>Embedded SQL Programs</t>
  </si>
  <si>
    <t>Embedded SQL Script Categories</t>
  </si>
  <si>
    <t>Embedded SQL UNKNOWN Category</t>
  </si>
  <si>
    <t>Embedded SQL Special Patterns</t>
  </si>
  <si>
    <t>Embedded SQL Functions</t>
  </si>
  <si>
    <t>Embedded SQL Func by Script</t>
  </si>
  <si>
    <t>Embedded SQL Scripts Func Xref</t>
  </si>
  <si>
    <t>Embedded SQL Referenced Objects</t>
  </si>
  <si>
    <t>Embedded SQL Program-Obj Xref</t>
  </si>
  <si>
    <t>RAW_PROGRAM_OBJECT_XREF</t>
  </si>
  <si>
    <t>RAW_PROGRAM_PARAM_LIST</t>
  </si>
  <si>
    <t>Embedded SQL Data Types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</si>
</sst>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>
          <bgColor rgb="FFE6B8B7"/>
        </patternFill>
      </fill>
    </dxf>
  </dxfs>
  <tableStyles count="0" defaultTableStyle="TableStyleMedium9" defaultPivotStyle="PivotStyleLight16"/>
  <colors>
    <mruColors>
      <color rgb="FFD9D9D9"/>
    </mru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2" max="2" width="1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1" t="s">
        <v>0</v>
      </c>
      <c r="B1" s="1"/>
      <c r="D1" s="2" t="s">
        <v>229</v>
      </c>
      <c r="E1" s="2" t="s">
        <v>4</v>
      </c>
      <c r="F1" s="2"/>
    </row>
    <row r="2" spans="1:6">
      <c r="D2" s="3" t="s">
        <v>230</v>
      </c>
      <c r="E2" s="2" t="s">
        <v>5</v>
      </c>
      <c r="F2" s="2"/>
    </row>
    <row r="3" spans="1:6">
      <c r="A3" s="4" t="s">
        <v>1</v>
      </c>
      <c r="B3" s="4"/>
      <c r="D3" s="3" t="s">
        <v>231</v>
      </c>
      <c r="E3" s="2" t="s">
        <v>6</v>
      </c>
      <c r="F3" s="2" t="s">
        <v>7</v>
      </c>
    </row>
    <row r="4" spans="1:6">
      <c r="A4" s="1" t="s">
        <v>2</v>
      </c>
      <c r="B4" s="5">
        <f>SUM(B10:B13)</f>
        <v>0</v>
      </c>
      <c r="D4" s="3" t="s">
        <v>232</v>
      </c>
      <c r="E4" s="2" t="s">
        <v>8</v>
      </c>
      <c r="F4" s="6"/>
    </row>
    <row r="5" spans="1:6">
      <c r="A5" s="1" t="s">
        <v>3</v>
      </c>
      <c r="B5" s="5">
        <v>8</v>
      </c>
      <c r="D5" s="3" t="s">
        <v>233</v>
      </c>
      <c r="E5" s="2" t="s">
        <v>9</v>
      </c>
      <c r="F5" s="6">
        <v>1000000000000</v>
      </c>
    </row>
    <row r="6" spans="1:6">
      <c r="D6" s="3" t="s">
        <v>234</v>
      </c>
      <c r="E6" s="2" t="s">
        <v>10</v>
      </c>
      <c r="F6" s="6" t="s">
        <v>11</v>
      </c>
    </row>
    <row r="7" spans="1:6">
      <c r="D7" s="3" t="s">
        <v>235</v>
      </c>
      <c r="E7" s="2" t="s">
        <v>12</v>
      </c>
      <c r="F7" s="6" t="s">
        <v>13</v>
      </c>
    </row>
    <row r="8" spans="1:6">
      <c r="D8" s="3" t="s">
        <v>236</v>
      </c>
      <c r="E8" s="2" t="s">
        <v>14</v>
      </c>
      <c r="F8" s="6">
        <v>1</v>
      </c>
    </row>
    <row r="9" spans="1:6">
      <c r="A9" s="4" t="s">
        <v>41</v>
      </c>
      <c r="B9" s="4"/>
      <c r="D9" s="3" t="s">
        <v>237</v>
      </c>
      <c r="E9" s="2" t="s">
        <v>15</v>
      </c>
      <c r="F9" s="6" t="s">
        <v>16</v>
      </c>
    </row>
    <row r="10" spans="1:6">
      <c r="A10" s="1" t="s">
        <v>37</v>
      </c>
      <c r="B10" s="5">
        <f>COUNTIFS('Job Details'!F:F,"LOW",'Job Details'!D:D,"YES")</f>
        <v>0</v>
      </c>
      <c r="D10" s="3" t="s">
        <v>238</v>
      </c>
      <c r="E10" s="2" t="s">
        <v>17</v>
      </c>
      <c r="F10" s="6" t="s">
        <v>18</v>
      </c>
    </row>
    <row r="11" spans="1:6">
      <c r="A11" s="1" t="s">
        <v>42</v>
      </c>
      <c r="B11" s="5">
        <f>COUNTIFS('Job Details'!F:F,"MEDIUM",'Job Details'!D:D,"YES")</f>
        <v>0</v>
      </c>
      <c r="D11" s="3" t="s">
        <v>239</v>
      </c>
      <c r="E11" s="2" t="s">
        <v>19</v>
      </c>
    </row>
    <row r="12" spans="1:6">
      <c r="A12" s="1" t="s">
        <v>43</v>
      </c>
      <c r="B12" s="5">
        <f>COUNTIFS('Job Details'!F:F,"COMPLEX",'Job Details'!D:D,"YES")</f>
        <v>0</v>
      </c>
      <c r="D12" s="3" t="s">
        <v>240</v>
      </c>
      <c r="E12" s="6" t="s">
        <v>20</v>
      </c>
    </row>
    <row r="13" spans="1:6">
      <c r="A13" s="1" t="s">
        <v>44</v>
      </c>
      <c r="B13" s="5">
        <f>COUNTIFS('Job Details'!F:F,"VERY_COMPLEX",'Job Details'!D:D,"YES")</f>
        <v>0</v>
      </c>
      <c r="D13" s="3" t="s">
        <v>241</v>
      </c>
    </row>
    <row r="14" spans="1:6">
      <c r="D14" s="3" t="s">
        <v>242</v>
      </c>
    </row>
    <row r="15" spans="1:6">
      <c r="D15" s="3" t="s">
        <v>243</v>
      </c>
    </row>
    <row r="16" spans="1:6">
      <c r="D16" s="3" t="s">
        <v>244</v>
      </c>
    </row>
    <row r="17" spans="4:4">
      <c r="D17" s="3" t="s">
        <v>245</v>
      </c>
    </row>
    <row r="18" spans="4:4">
      <c r="D18" s="3" t="s">
        <v>246</v>
      </c>
    </row>
    <row r="19" spans="4:4">
      <c r="D19" s="3" t="s">
        <v>247</v>
      </c>
    </row>
    <row r="20" spans="4:4">
      <c r="D20" s="3" t="s">
        <v>248</v>
      </c>
    </row>
    <row r="21" spans="4:4">
      <c r="D21" s="3" t="s">
        <v>249</v>
      </c>
    </row>
    <row r="22" spans="4:4">
      <c r="D22" s="3" t="s">
        <v>250</v>
      </c>
    </row>
    <row r="23" spans="4:4">
      <c r="D23" s="3" t="s">
        <v>251</v>
      </c>
    </row>
    <row r="24" spans="4:4">
      <c r="D24" s="3" t="s">
        <v>252</v>
      </c>
    </row>
    <row r="25" spans="4:4">
      <c r="D25" s="3" t="s">
        <v>253</v>
      </c>
    </row>
    <row r="26" spans="4:4">
      <c r="D26" s="3" t="s">
        <v>254</v>
      </c>
    </row>
    <row r="27" spans="4:4">
      <c r="D27" s="3" t="s">
        <v>255</v>
      </c>
    </row>
    <row r="28" spans="4:4">
      <c r="D28" s="3" t="s">
        <v>256</v>
      </c>
    </row>
    <row r="29" spans="4:4">
      <c r="D29" s="3" t="s">
        <v>257</v>
      </c>
    </row>
  </sheetData>
  <mergeCells count="5">
    <mergeCell ref="A1:B1"/>
    <mergeCell ref="A3:B3"/>
    <mergeCell ref="E1:F1"/>
    <mergeCell ref="E2:F2"/>
    <mergeCell ref="A9:B9"/>
  </mergeCells>
  <hyperlinks>
    <hyperlink ref="D2" location="'Summary'!A1" display="Summary"/>
    <hyperlink ref="D3" location="'Job Details'!A1" display="Job Details"/>
    <hyperlink ref="D4" location="'Transformations'!A1" display="Transformations"/>
    <hyperlink ref="D5" location="'Jobs Transformations Xref'!A1" display="Jobs Transformations Xref"/>
    <hyperlink ref="D6" location="'Jobs Transformations List'!A1" display="Jobs Transformations List"/>
    <hyperlink ref="D7" location="'Item Node Info'!A1" display="Item Node Info"/>
    <hyperlink ref="D8" location="'Jobs Objects Xref'!A1" display="Jobs Objects Xref"/>
    <hyperlink ref="D9" location="'Jobs Objects List'!A1" display="Jobs Objects List"/>
    <hyperlink ref="D10" location="'Functions'!A1" display="Functions"/>
    <hyperlink ref="D11" location="'Subject Areas'!A1" display="Subject Areas"/>
    <hyperlink ref="D12" location="'SQL Statements'!A1" display="SQL Statements"/>
    <hyperlink ref="D13" location="'Combined Checksums'!A1" display="Combined Checksums"/>
    <hyperlink ref="D14" location="'System Types'!A1" display="System Types"/>
    <hyperlink ref="D15" location="'Transformation Expressions'!A1" display="Transformation Expressions"/>
    <hyperlink ref="D16" location="'Misc Job Attributes'!A1" display="Misc Job Attributes"/>
    <hyperlink ref="D17" location="'Embedded SQL Summary'!A1" display="Embedded SQL Summary"/>
    <hyperlink ref="D18" location="'Embedded SQL Programs'!A1" display="Embedded SQL Programs"/>
    <hyperlink ref="D19" location="'Embedded SQL Script Categories'!A1" display="Embedded SQL Script Categories"/>
    <hyperlink ref="D20" location="'Embedded SQL UNKNOWN Category'!A1" display="Embedded SQL UNKNOWN Category"/>
    <hyperlink ref="D21" location="'Embedded SQL Special Patterns'!A1" display="Embedded SQL Special Patterns"/>
    <hyperlink ref="D22" location="'Embedded SQL Functions'!A1" display="Embedded SQL Functions"/>
    <hyperlink ref="D23" location="'Embedded SQL Func by Script'!A1" display="Embedded SQL Func by Script"/>
    <hyperlink ref="D24" location="'Embedded SQL Scripts Func Xref'!A1" display="Embedded SQL Scripts Func Xref"/>
    <hyperlink ref="D25" location="'Embedded SQL Referenced Objects'!A1" display="Embedded SQL Referenced Objects"/>
    <hyperlink ref="D26" location="'Embedded SQL Program-Obj Xref'!A1" display="Embedded SQL Program-Obj Xref"/>
    <hyperlink ref="D27" location="'RAW_PROGRAM_OBJECT_XREF'!A1" display="RAW_PROGRAM_OBJECT_XREF"/>
    <hyperlink ref="D28" location="'RAW_PROGRAM_PARAM_LIST'!A1" display="RAW_PROGRAM_PARAM_LIST"/>
    <hyperlink ref="D29" location="'Embedded SQL Data Types'!A1" display="Embedded SQL Data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2" width="30.7109375" customWidth="1"/>
    <col min="3" max="3" width="80.7109375" customWidth="1"/>
  </cols>
  <sheetData>
    <row r="1" spans="1:3">
      <c r="A1" s="2" t="s">
        <v>103</v>
      </c>
      <c r="B1" s="2" t="s">
        <v>104</v>
      </c>
      <c r="C1" s="2" t="s">
        <v>105</v>
      </c>
    </row>
  </sheetData>
  <autoFilter ref="A1:C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30.7109375" customWidth="1"/>
    <col min="3" max="5" width="15.7109375" customWidth="1"/>
    <col min="6" max="6" width="100.7109375" customWidth="1"/>
  </cols>
  <sheetData>
    <row r="1" spans="1:6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</row>
    <row r="2" spans="1:6">
      <c r="A2" s="6" t="s">
        <v>33</v>
      </c>
      <c r="B2" s="6" t="s">
        <v>96</v>
      </c>
      <c r="C2" s="6" t="s">
        <v>37</v>
      </c>
      <c r="D2" s="6" t="s">
        <v>112</v>
      </c>
      <c r="E2" s="6">
        <v>6521</v>
      </c>
      <c r="F2" s="6" t="s">
        <v>113</v>
      </c>
    </row>
    <row r="3" spans="1:6">
      <c r="A3" s="6" t="s">
        <v>33</v>
      </c>
      <c r="B3" s="6" t="s">
        <v>114</v>
      </c>
      <c r="C3" s="6" t="s">
        <v>37</v>
      </c>
      <c r="D3" s="6" t="s">
        <v>115</v>
      </c>
      <c r="E3" s="6">
        <v>39</v>
      </c>
      <c r="F3" s="6" t="s">
        <v>116</v>
      </c>
    </row>
    <row r="4" spans="1:6">
      <c r="A4" s="6" t="s">
        <v>33</v>
      </c>
      <c r="B4" s="6" t="s">
        <v>117</v>
      </c>
      <c r="C4" s="6" t="s">
        <v>37</v>
      </c>
      <c r="D4" s="6" t="s">
        <v>118</v>
      </c>
      <c r="E4" s="6">
        <v>498</v>
      </c>
      <c r="F4" s="6" t="s">
        <v>119</v>
      </c>
    </row>
    <row r="5" spans="1:6">
      <c r="A5" s="6" t="s">
        <v>33</v>
      </c>
      <c r="B5" s="6" t="s">
        <v>98</v>
      </c>
      <c r="C5" s="6" t="s">
        <v>37</v>
      </c>
      <c r="D5" s="6" t="s">
        <v>118</v>
      </c>
      <c r="E5" s="6">
        <v>432</v>
      </c>
      <c r="F5" s="6" t="s">
        <v>120</v>
      </c>
    </row>
    <row r="6" spans="1:6">
      <c r="A6" s="6" t="s">
        <v>33</v>
      </c>
      <c r="B6" s="6" t="s">
        <v>99</v>
      </c>
      <c r="C6" s="6" t="s">
        <v>37</v>
      </c>
      <c r="D6" s="6" t="s">
        <v>115</v>
      </c>
      <c r="E6" s="6">
        <v>46</v>
      </c>
      <c r="F6" s="6" t="s">
        <v>121</v>
      </c>
    </row>
  </sheetData>
  <autoFilter ref="A1:F6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50.7109375" customWidth="1"/>
    <col min="2" max="2" width="30.7109375" customWidth="1"/>
    <col min="4" max="4" width="100.7109375" customWidth="1"/>
  </cols>
  <sheetData>
    <row r="1" spans="1:3">
      <c r="A1" s="2" t="s">
        <v>122</v>
      </c>
      <c r="B1" s="2" t="s">
        <v>123</v>
      </c>
      <c r="C1" s="2" t="s">
        <v>124</v>
      </c>
    </row>
    <row r="2" spans="1:3">
      <c r="A2" s="6" t="s">
        <v>33</v>
      </c>
      <c r="B2" s="6" t="s">
        <v>125</v>
      </c>
      <c r="C2" s="6" t="s">
        <v>40</v>
      </c>
    </row>
    <row r="3" spans="1:3">
      <c r="A3" s="6" t="s">
        <v>126</v>
      </c>
      <c r="B3" s="6" t="s">
        <v>111</v>
      </c>
      <c r="C3" s="6" t="s">
        <v>127</v>
      </c>
    </row>
    <row r="4" spans="1:3">
      <c r="A4" s="6" t="s">
        <v>128</v>
      </c>
      <c r="B4" s="6" t="s">
        <v>111</v>
      </c>
      <c r="C4" s="6" t="s">
        <v>129</v>
      </c>
    </row>
    <row r="5" spans="1:3">
      <c r="A5" s="6" t="s">
        <v>130</v>
      </c>
      <c r="B5" s="6" t="s">
        <v>111</v>
      </c>
      <c r="C5" s="6" t="s">
        <v>131</v>
      </c>
    </row>
    <row r="6" spans="1:3">
      <c r="A6" s="6" t="s">
        <v>132</v>
      </c>
      <c r="B6" s="6" t="s">
        <v>111</v>
      </c>
      <c r="C6" s="6" t="s">
        <v>133</v>
      </c>
    </row>
    <row r="7" spans="1:3">
      <c r="A7" s="6" t="s">
        <v>134</v>
      </c>
      <c r="B7" s="6" t="s">
        <v>111</v>
      </c>
      <c r="C7" s="6" t="s">
        <v>135</v>
      </c>
    </row>
  </sheetData>
  <autoFilter ref="A1:C7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4" width="15.7109375" customWidth="1"/>
  </cols>
  <sheetData>
    <row r="1" spans="1:4">
      <c r="A1" s="2" t="s">
        <v>59</v>
      </c>
      <c r="B1" s="2" t="s">
        <v>107</v>
      </c>
      <c r="C1" s="2" t="s">
        <v>136</v>
      </c>
      <c r="D1" s="2" t="s">
        <v>137</v>
      </c>
    </row>
    <row r="2" spans="1:4">
      <c r="A2" s="6" t="s">
        <v>33</v>
      </c>
      <c r="B2" s="6" t="s">
        <v>138</v>
      </c>
      <c r="C2" s="6"/>
      <c r="D2" s="6"/>
    </row>
    <row r="3" spans="1:4">
      <c r="A3" s="6" t="s">
        <v>33</v>
      </c>
      <c r="B3" s="6" t="s">
        <v>96</v>
      </c>
      <c r="C3" s="6"/>
      <c r="D3" s="6"/>
    </row>
    <row r="4" spans="1:4">
      <c r="A4" s="6" t="s">
        <v>33</v>
      </c>
      <c r="B4" s="6" t="s">
        <v>114</v>
      </c>
      <c r="C4" s="6" t="s">
        <v>50</v>
      </c>
      <c r="D4" s="6" t="s">
        <v>115</v>
      </c>
    </row>
    <row r="5" spans="1:4">
      <c r="A5" s="6" t="s">
        <v>33</v>
      </c>
      <c r="B5" s="6" t="s">
        <v>117</v>
      </c>
      <c r="C5" s="6" t="s">
        <v>50</v>
      </c>
      <c r="D5" s="6" t="s">
        <v>118</v>
      </c>
    </row>
    <row r="6" spans="1:4">
      <c r="A6" s="6" t="s">
        <v>33</v>
      </c>
      <c r="B6" s="6" t="s">
        <v>98</v>
      </c>
      <c r="C6" s="6" t="s">
        <v>50</v>
      </c>
      <c r="D6" s="6" t="s">
        <v>118</v>
      </c>
    </row>
    <row r="7" spans="1:4">
      <c r="A7" s="6" t="s">
        <v>33</v>
      </c>
      <c r="B7" s="6" t="s">
        <v>99</v>
      </c>
      <c r="C7" s="6" t="s">
        <v>50</v>
      </c>
      <c r="D7" s="6" t="s">
        <v>115</v>
      </c>
    </row>
  </sheetData>
  <autoFilter ref="A1:D7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3" width="50.7109375" customWidth="1"/>
    <col min="4" max="4" width="100.7109375" customWidth="1"/>
  </cols>
  <sheetData>
    <row r="1" spans="1:4">
      <c r="A1" s="2" t="s">
        <v>59</v>
      </c>
      <c r="B1" s="2" t="s">
        <v>54</v>
      </c>
      <c r="C1" s="2" t="s">
        <v>139</v>
      </c>
      <c r="D1" s="2" t="s">
        <v>140</v>
      </c>
    </row>
  </sheetData>
  <autoFilter ref="A1:D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4" width="30.7109375" customWidth="1"/>
  </cols>
  <sheetData>
    <row r="1" spans="1:4">
      <c r="A1" s="2" t="s">
        <v>21</v>
      </c>
      <c r="B1" s="2" t="s">
        <v>107</v>
      </c>
      <c r="C1" s="2" t="s">
        <v>141</v>
      </c>
      <c r="D1" s="2" t="s">
        <v>7</v>
      </c>
    </row>
  </sheetData>
  <autoFilter ref="A1:D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1" t="s">
        <v>142</v>
      </c>
      <c r="B1" s="1"/>
      <c r="D1" s="2" t="s">
        <v>229</v>
      </c>
      <c r="E1" s="2" t="s">
        <v>4</v>
      </c>
      <c r="F1" s="2"/>
    </row>
    <row r="2" spans="1:6">
      <c r="D2" s="3" t="s">
        <v>230</v>
      </c>
      <c r="E2" s="2" t="s">
        <v>5</v>
      </c>
      <c r="F2" s="2"/>
    </row>
    <row r="3" spans="1:6">
      <c r="A3" s="4" t="s">
        <v>1</v>
      </c>
      <c r="B3" s="4"/>
      <c r="D3" s="3" t="s">
        <v>231</v>
      </c>
      <c r="E3" s="2" t="s">
        <v>6</v>
      </c>
      <c r="F3" s="2" t="s">
        <v>7</v>
      </c>
    </row>
    <row r="4" spans="1:6">
      <c r="A4" s="1" t="s">
        <v>143</v>
      </c>
      <c r="B4" s="5">
        <v>5</v>
      </c>
      <c r="D4" s="3" t="s">
        <v>232</v>
      </c>
      <c r="E4" s="2" t="s">
        <v>8</v>
      </c>
      <c r="F4" s="6"/>
    </row>
    <row r="5" spans="1:6">
      <c r="A5" s="1" t="s">
        <v>144</v>
      </c>
      <c r="B5" s="5">
        <v>5</v>
      </c>
      <c r="D5" s="3" t="s">
        <v>233</v>
      </c>
      <c r="E5" s="2" t="s">
        <v>9</v>
      </c>
      <c r="F5" s="6">
        <v>1000000000000</v>
      </c>
    </row>
    <row r="6" spans="1:6">
      <c r="A6" s="1" t="s">
        <v>145</v>
      </c>
      <c r="B6" s="5">
        <v>0</v>
      </c>
      <c r="D6" s="3" t="s">
        <v>234</v>
      </c>
      <c r="E6" s="2" t="s">
        <v>10</v>
      </c>
      <c r="F6" s="6" t="s">
        <v>11</v>
      </c>
    </row>
    <row r="7" spans="1:6">
      <c r="A7" s="1" t="s">
        <v>146</v>
      </c>
      <c r="B7" s="5">
        <v>0</v>
      </c>
      <c r="D7" s="3" t="s">
        <v>235</v>
      </c>
      <c r="E7" s="2" t="s">
        <v>12</v>
      </c>
      <c r="F7" s="6" t="s">
        <v>13</v>
      </c>
    </row>
    <row r="8" spans="1:6">
      <c r="A8" s="1" t="s">
        <v>147</v>
      </c>
      <c r="B8" s="5">
        <v>0</v>
      </c>
      <c r="D8" s="3" t="s">
        <v>236</v>
      </c>
      <c r="E8" s="2" t="s">
        <v>14</v>
      </c>
      <c r="F8" s="6">
        <v>1</v>
      </c>
    </row>
    <row r="9" spans="1:6">
      <c r="A9" s="1" t="s">
        <v>148</v>
      </c>
      <c r="B9" s="5">
        <v>0</v>
      </c>
      <c r="D9" s="3" t="s">
        <v>237</v>
      </c>
      <c r="E9" s="2" t="s">
        <v>15</v>
      </c>
      <c r="F9" s="6" t="s">
        <v>16</v>
      </c>
    </row>
    <row r="10" spans="1:6">
      <c r="A10" s="1" t="s">
        <v>149</v>
      </c>
      <c r="B10" s="5">
        <v>0</v>
      </c>
      <c r="D10" s="3" t="s">
        <v>238</v>
      </c>
      <c r="E10" s="2" t="s">
        <v>17</v>
      </c>
      <c r="F10" s="6" t="s">
        <v>18</v>
      </c>
    </row>
    <row r="11" spans="1:6">
      <c r="A11" s="1" t="s">
        <v>150</v>
      </c>
      <c r="B11" s="5">
        <v>0</v>
      </c>
      <c r="D11" s="3" t="s">
        <v>239</v>
      </c>
      <c r="E11" s="2" t="s">
        <v>19</v>
      </c>
    </row>
    <row r="12" spans="1:6">
      <c r="A12" s="1" t="s">
        <v>151</v>
      </c>
      <c r="B12" s="5">
        <v>0</v>
      </c>
      <c r="D12" s="3" t="s">
        <v>240</v>
      </c>
      <c r="E12" s="6" t="s">
        <v>162</v>
      </c>
    </row>
    <row r="13" spans="1:6">
      <c r="A13" s="1" t="s">
        <v>152</v>
      </c>
      <c r="B13" s="5">
        <v>0</v>
      </c>
      <c r="D13" s="3" t="s">
        <v>241</v>
      </c>
    </row>
    <row r="14" spans="1:6">
      <c r="A14" s="1" t="s">
        <v>153</v>
      </c>
      <c r="B14" s="5">
        <v>0</v>
      </c>
      <c r="D14" s="3" t="s">
        <v>242</v>
      </c>
    </row>
    <row r="15" spans="1:6">
      <c r="A15" s="1" t="s">
        <v>154</v>
      </c>
      <c r="B15" s="5">
        <v>0</v>
      </c>
      <c r="D15" s="3" t="s">
        <v>243</v>
      </c>
    </row>
    <row r="16" spans="1:6">
      <c r="A16" s="1" t="s">
        <v>155</v>
      </c>
      <c r="B16" s="5">
        <v>0</v>
      </c>
      <c r="D16" s="3" t="s">
        <v>244</v>
      </c>
    </row>
    <row r="17" spans="1:4">
      <c r="A17" s="1" t="s">
        <v>156</v>
      </c>
      <c r="B17" s="5">
        <v>0</v>
      </c>
      <c r="D17" s="3" t="s">
        <v>245</v>
      </c>
    </row>
    <row r="18" spans="1:4">
      <c r="A18" s="1" t="s">
        <v>157</v>
      </c>
      <c r="B18" s="5">
        <v>0</v>
      </c>
      <c r="D18" s="3" t="s">
        <v>246</v>
      </c>
    </row>
    <row r="19" spans="1:4">
      <c r="A19" s="1" t="s">
        <v>158</v>
      </c>
      <c r="B19" s="5">
        <v>0</v>
      </c>
      <c r="D19" s="3" t="s">
        <v>247</v>
      </c>
    </row>
    <row r="20" spans="1:4">
      <c r="A20" s="1" t="s">
        <v>159</v>
      </c>
      <c r="B20" s="5">
        <v>0</v>
      </c>
      <c r="D20" s="3" t="s">
        <v>248</v>
      </c>
    </row>
    <row r="21" spans="1:4">
      <c r="A21" s="1" t="s">
        <v>160</v>
      </c>
      <c r="B21" s="5">
        <v>258</v>
      </c>
      <c r="D21" s="3" t="s">
        <v>249</v>
      </c>
    </row>
    <row r="22" spans="1:4">
      <c r="A22" s="1" t="s">
        <v>161</v>
      </c>
      <c r="B22" s="5">
        <v>0</v>
      </c>
      <c r="D22" s="3" t="s">
        <v>250</v>
      </c>
    </row>
    <row r="23" spans="1:4">
      <c r="D23" s="3" t="s">
        <v>251</v>
      </c>
    </row>
    <row r="24" spans="1:4">
      <c r="A24" s="4" t="s">
        <v>111</v>
      </c>
      <c r="B24" s="4"/>
      <c r="C24" s="4" t="s">
        <v>125</v>
      </c>
      <c r="D24" s="3" t="s">
        <v>252</v>
      </c>
    </row>
    <row r="25" spans="1:4">
      <c r="A25" s="4" t="s">
        <v>41</v>
      </c>
      <c r="B25" s="4"/>
      <c r="C25" s="4" t="s">
        <v>199</v>
      </c>
      <c r="D25" s="3" t="s">
        <v>253</v>
      </c>
    </row>
    <row r="26" spans="1:4">
      <c r="A26" s="1" t="s">
        <v>37</v>
      </c>
      <c r="B26" s="5">
        <f>COUNTIFS('Embedded SQL Programs'!E:E,"LOW",'Embedded SQL Programs'!C:C,"YES",'Embedded SQL Programs'!L:L,"SQL")</f>
        <v>0</v>
      </c>
      <c r="C26" s="5">
        <f>SUMIFS('Embedded SQL Programs'!G:G,'Embedded SQL Programs'!E:E,"LOW",'Embedded SQL Programs'!C:C,"YES",'Embedded SQL Programs'!L:L,"ETL")</f>
        <v>0</v>
      </c>
      <c r="D26" s="3" t="s">
        <v>254</v>
      </c>
    </row>
    <row r="27" spans="1:4">
      <c r="A27" s="1" t="s">
        <v>42</v>
      </c>
      <c r="B27" s="5">
        <f>COUNTIFS('Embedded SQL Programs'!E:E,"MEDIUM",'Embedded SQL Programs'!C:C,"YES",'Embedded SQL Programs'!L:L,"SQL")</f>
        <v>0</v>
      </c>
      <c r="C27" s="5">
        <f>SUMIFS('Embedded SQL Programs'!G:G,'Embedded SQL Programs'!E:E,"MEDIUM",'Embedded SQL Programs'!C:C,"YES",'Embedded SQL Programs'!L:L,"ETL")</f>
        <v>0</v>
      </c>
      <c r="D27" s="3" t="s">
        <v>255</v>
      </c>
    </row>
    <row r="28" spans="1:4">
      <c r="A28" s="1" t="s">
        <v>43</v>
      </c>
      <c r="B28" s="5">
        <f>COUNTIFS('Embedded SQL Programs'!E:E,"COMPLEX",'Embedded SQL Programs'!C:C,"YES",'Embedded SQL Programs'!L:L,"SQL")</f>
        <v>0</v>
      </c>
      <c r="C28" s="5">
        <f>SUMIFS('Embedded SQL Programs'!G:G,'Embedded SQL Programs'!E:E,"COMPLEX",'Embedded SQL Programs'!C:C,"YES",'Embedded SQL Programs'!L:L,"ETL")</f>
        <v>0</v>
      </c>
      <c r="D28" s="3" t="s">
        <v>256</v>
      </c>
    </row>
    <row r="29" spans="1:4">
      <c r="A29" s="1" t="s">
        <v>44</v>
      </c>
      <c r="B29" s="5">
        <f>COUNTIFS('Embedded SQL Programs'!E:E,"VERY_COMPLEX",'Embedded SQL Programs'!C:C,"YES",'Embedded SQL Programs'!L:L,"SQL")</f>
        <v>0</v>
      </c>
      <c r="C29" s="5">
        <f>SUMIFS('Embedded SQL Programs'!G:G,'Embedded SQL Programs'!E:E,"VERY_COMPLEX",'Embedded SQL Programs'!C:C,"YES",'Embedded SQL Programs'!L:L,"ETL")</f>
        <v>0</v>
      </c>
      <c r="D29" s="3" t="s">
        <v>257</v>
      </c>
    </row>
  </sheetData>
  <mergeCells count="6">
    <mergeCell ref="A1:B1"/>
    <mergeCell ref="A3:B3"/>
    <mergeCell ref="E1:F1"/>
    <mergeCell ref="E2:F2"/>
    <mergeCell ref="A24:B24"/>
    <mergeCell ref="A25:B25"/>
  </mergeCells>
  <hyperlinks>
    <hyperlink ref="D2" location="'Summary'!A1" display="Summary"/>
    <hyperlink ref="D3" location="'Job Details'!A1" display="Job Details"/>
    <hyperlink ref="D4" location="'Transformations'!A1" display="Transformations"/>
    <hyperlink ref="D5" location="'Jobs Transformations Xref'!A1" display="Jobs Transformations Xref"/>
    <hyperlink ref="D6" location="'Jobs Transformations List'!A1" display="Jobs Transformations List"/>
    <hyperlink ref="D7" location="'Item Node Info'!A1" display="Item Node Info"/>
    <hyperlink ref="D8" location="'Jobs Objects Xref'!A1" display="Jobs Objects Xref"/>
    <hyperlink ref="D9" location="'Jobs Objects List'!A1" display="Jobs Objects List"/>
    <hyperlink ref="D10" location="'Functions'!A1" display="Functions"/>
    <hyperlink ref="D11" location="'Subject Areas'!A1" display="Subject Areas"/>
    <hyperlink ref="D12" location="'SQL Statements'!A1" display="SQL Statements"/>
    <hyperlink ref="D13" location="'Combined Checksums'!A1" display="Combined Checksums"/>
    <hyperlink ref="D14" location="'System Types'!A1" display="System Types"/>
    <hyperlink ref="D15" location="'Transformation Expressions'!A1" display="Transformation Expressions"/>
    <hyperlink ref="D16" location="'Misc Job Attributes'!A1" display="Misc Job Attributes"/>
    <hyperlink ref="D17" location="'Embedded SQL Summary'!A1" display="Embedded SQL Summary"/>
    <hyperlink ref="D18" location="'Embedded SQL Programs'!A1" display="Embedded SQL Programs"/>
    <hyperlink ref="D19" location="'Embedded SQL Script Categories'!A1" display="Embedded SQL Script Categories"/>
    <hyperlink ref="D20" location="'Embedded SQL UNKNOWN Category'!A1" display="Embedded SQL UNKNOWN Category"/>
    <hyperlink ref="D21" location="'Embedded SQL Special Patterns'!A1" display="Embedded SQL Special Patterns"/>
    <hyperlink ref="D22" location="'Embedded SQL Functions'!A1" display="Embedded SQL Functions"/>
    <hyperlink ref="D23" location="'Embedded SQL Func by Script'!A1" display="Embedded SQL Func by Script"/>
    <hyperlink ref="D24" location="'Embedded SQL Scripts Func Xref'!A1" display="Embedded SQL Scripts Func Xref"/>
    <hyperlink ref="D25" location="'Embedded SQL Referenced Objects'!A1" display="Embedded SQL Referenced Objects"/>
    <hyperlink ref="D26" location="'Embedded SQL Program-Obj Xref'!A1" display="Embedded SQL Program-Obj Xref"/>
    <hyperlink ref="D27" location="'RAW_PROGRAM_OBJECT_XREF'!A1" display="RAW_PROGRAM_OBJECT_XREF"/>
    <hyperlink ref="D28" location="'RAW_PROGRAM_PARAM_LIST'!A1" display="RAW_PROGRAM_PARAM_LIST"/>
    <hyperlink ref="D29" location="'Embedded SQL Data Types'!A1" display="Embedded SQL Data Types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30.7109375" customWidth="1"/>
    <col min="3" max="4" width="10.7109375" customWidth="1"/>
    <col min="5" max="6" width="15.7109375" customWidth="1"/>
    <col min="7" max="7" width="25.7109375" customWidth="1"/>
    <col min="8" max="8" width="30.7109375" customWidth="1"/>
    <col min="9" max="11" width="100.7109375" customWidth="1"/>
    <col min="12" max="12" width="30.7109375" customWidth="1"/>
  </cols>
  <sheetData>
    <row r="1" spans="1:12">
      <c r="A1" s="2" t="s">
        <v>163</v>
      </c>
      <c r="B1" s="2" t="s">
        <v>23</v>
      </c>
      <c r="C1" s="2" t="s">
        <v>24</v>
      </c>
      <c r="D1" s="2" t="s">
        <v>164</v>
      </c>
      <c r="E1" s="2" t="s">
        <v>108</v>
      </c>
      <c r="F1" s="2" t="s">
        <v>165</v>
      </c>
      <c r="G1" s="2" t="s">
        <v>166</v>
      </c>
      <c r="H1" s="2" t="s">
        <v>167</v>
      </c>
      <c r="I1" s="2" t="s">
        <v>28</v>
      </c>
      <c r="J1" s="2" t="s">
        <v>29</v>
      </c>
      <c r="K1" s="2" t="s">
        <v>30</v>
      </c>
      <c r="L1" s="2" t="s">
        <v>168</v>
      </c>
    </row>
    <row r="2" spans="1:12">
      <c r="A2" s="6" t="s">
        <v>169</v>
      </c>
      <c r="B2" s="6" t="s">
        <v>170</v>
      </c>
      <c r="C2" s="6" t="s">
        <v>35</v>
      </c>
      <c r="D2" s="6">
        <v>234</v>
      </c>
      <c r="E2" s="6" t="s">
        <v>37</v>
      </c>
      <c r="F2" s="6">
        <v>1</v>
      </c>
      <c r="G2" s="6">
        <v>0</v>
      </c>
      <c r="H2" s="6" t="s">
        <v>171</v>
      </c>
      <c r="I2" s="6" t="s">
        <v>172</v>
      </c>
      <c r="J2" s="6" t="s">
        <v>173</v>
      </c>
      <c r="K2" s="6" t="s">
        <v>127</v>
      </c>
      <c r="L2" s="6" t="s">
        <v>111</v>
      </c>
    </row>
    <row r="3" spans="1:12">
      <c r="A3" s="6" t="s">
        <v>174</v>
      </c>
      <c r="B3" s="6" t="s">
        <v>175</v>
      </c>
      <c r="C3" s="6" t="s">
        <v>35</v>
      </c>
      <c r="D3" s="6">
        <v>1</v>
      </c>
      <c r="E3" s="6" t="s">
        <v>37</v>
      </c>
      <c r="F3" s="6">
        <v>1</v>
      </c>
      <c r="G3" s="6">
        <v>0</v>
      </c>
      <c r="H3" s="6" t="s">
        <v>176</v>
      </c>
      <c r="I3" s="6" t="s">
        <v>172</v>
      </c>
      <c r="J3" s="6" t="s">
        <v>177</v>
      </c>
      <c r="K3" s="6" t="s">
        <v>129</v>
      </c>
      <c r="L3" s="6" t="s">
        <v>111</v>
      </c>
    </row>
    <row r="4" spans="1:12">
      <c r="A4" s="6" t="s">
        <v>178</v>
      </c>
      <c r="B4" s="6" t="s">
        <v>179</v>
      </c>
      <c r="C4" s="6" t="s">
        <v>35</v>
      </c>
      <c r="D4" s="6">
        <v>14</v>
      </c>
      <c r="E4" s="6" t="s">
        <v>37</v>
      </c>
      <c r="F4" s="6">
        <v>3</v>
      </c>
      <c r="G4" s="6">
        <v>0</v>
      </c>
      <c r="H4" s="6" t="s">
        <v>180</v>
      </c>
      <c r="I4" s="6" t="s">
        <v>181</v>
      </c>
      <c r="J4" s="6" t="s">
        <v>182</v>
      </c>
      <c r="K4" s="6" t="s">
        <v>131</v>
      </c>
      <c r="L4" s="6" t="s">
        <v>111</v>
      </c>
    </row>
    <row r="5" spans="1:12">
      <c r="A5" s="6" t="s">
        <v>183</v>
      </c>
      <c r="B5" s="6" t="s">
        <v>184</v>
      </c>
      <c r="C5" s="6" t="s">
        <v>35</v>
      </c>
      <c r="D5" s="6">
        <v>8</v>
      </c>
      <c r="E5" s="6" t="s">
        <v>37</v>
      </c>
      <c r="F5" s="6">
        <v>3</v>
      </c>
      <c r="G5" s="6">
        <v>0</v>
      </c>
      <c r="H5" s="6" t="s">
        <v>185</v>
      </c>
      <c r="I5" s="6" t="s">
        <v>186</v>
      </c>
      <c r="J5" s="6" t="s">
        <v>187</v>
      </c>
      <c r="K5" s="6" t="s">
        <v>133</v>
      </c>
      <c r="L5" s="6" t="s">
        <v>111</v>
      </c>
    </row>
    <row r="6" spans="1:12">
      <c r="A6" s="6" t="s">
        <v>188</v>
      </c>
      <c r="B6" s="6" t="s">
        <v>189</v>
      </c>
      <c r="C6" s="6" t="s">
        <v>35</v>
      </c>
      <c r="D6" s="6">
        <v>1</v>
      </c>
      <c r="E6" s="6" t="s">
        <v>37</v>
      </c>
      <c r="F6" s="6">
        <v>1</v>
      </c>
      <c r="G6" s="6">
        <v>0</v>
      </c>
      <c r="H6" s="6" t="s">
        <v>190</v>
      </c>
      <c r="I6" s="6" t="s">
        <v>191</v>
      </c>
      <c r="J6" s="6" t="s">
        <v>192</v>
      </c>
      <c r="K6" s="6" t="s">
        <v>135</v>
      </c>
      <c r="L6" s="6" t="s">
        <v>111</v>
      </c>
    </row>
  </sheetData>
  <autoFilter ref="A1:L6"/>
  <conditionalFormatting sqref="A2:I9999">
    <cfRule type="expression" dxfId="0" priority="1">
      <formula>AND($A2 &lt;&gt; "", $C2 &lt;&gt; "YES")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193</v>
      </c>
      <c r="B1" s="2" t="s">
        <v>46</v>
      </c>
    </row>
    <row r="2" spans="1:2">
      <c r="A2" s="6" t="s">
        <v>176</v>
      </c>
      <c r="B2" s="6">
        <v>1</v>
      </c>
    </row>
    <row r="3" spans="1:2">
      <c r="A3" s="6" t="s">
        <v>194</v>
      </c>
      <c r="B3" s="6">
        <v>1</v>
      </c>
    </row>
    <row r="4" spans="1:2">
      <c r="A4" s="6" t="s">
        <v>171</v>
      </c>
      <c r="B4" s="6">
        <v>1</v>
      </c>
    </row>
    <row r="5" spans="1:2">
      <c r="A5" s="6" t="s">
        <v>190</v>
      </c>
      <c r="B5" s="6">
        <v>1</v>
      </c>
    </row>
    <row r="6" spans="1:2">
      <c r="A6" s="6" t="s">
        <v>195</v>
      </c>
      <c r="B6" s="6">
        <v>1</v>
      </c>
    </row>
    <row r="7" spans="1:2">
      <c r="A7" s="6" t="s">
        <v>196</v>
      </c>
      <c r="B7" s="6">
        <v>2</v>
      </c>
    </row>
    <row r="8" spans="1:2">
      <c r="A8" s="6" t="s">
        <v>197</v>
      </c>
      <c r="B8" s="6">
        <v>2</v>
      </c>
    </row>
  </sheetData>
  <autoFilter ref="A1:B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0.7109375" customWidth="1"/>
    <col min="2" max="2" width="30.7109375" customWidth="1"/>
  </cols>
  <sheetData>
    <row r="1" spans="1:2">
      <c r="A1" s="2" t="s">
        <v>198</v>
      </c>
      <c r="B1" s="2" t="s">
        <v>46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20.7109375" customWidth="1"/>
    <col min="3" max="3" width="30.7109375" customWidth="1"/>
    <col min="4" max="4" width="10.7109375" customWidth="1"/>
    <col min="5" max="7" width="15.7109375" customWidth="1"/>
    <col min="8" max="8" width="75.7109375" customWidth="1"/>
    <col min="9" max="9" width="40.7109375" customWidth="1"/>
    <col min="10" max="11" width="15.7109375" customWidth="1"/>
  </cols>
  <sheetData>
    <row r="1" spans="1:1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3">
      <c r="A2" s="6" t="s">
        <v>33</v>
      </c>
      <c r="B2" s="6" t="s">
        <v>13</v>
      </c>
      <c r="C2" s="6" t="s">
        <v>34</v>
      </c>
      <c r="D2" s="6" t="s">
        <v>35</v>
      </c>
      <c r="E2" s="6" t="s">
        <v>36</v>
      </c>
      <c r="F2" s="6" t="s">
        <v>37</v>
      </c>
      <c r="G2" s="6">
        <v>8</v>
      </c>
      <c r="H2" s="6" t="s">
        <v>38</v>
      </c>
      <c r="I2" s="6" t="s">
        <v>39</v>
      </c>
      <c r="J2" s="6" t="s">
        <v>40</v>
      </c>
      <c r="K2" s="6"/>
      <c r="L2" s="6"/>
      <c r="M2" s="6"/>
    </row>
  </sheetData>
  <autoFilter ref="A1:L2"/>
  <conditionalFormatting sqref="A2:I9999">
    <cfRule type="expression" dxfId="0" priority="1">
      <formula>AND($A2 &lt;&gt; "", $D2 &lt;&gt; "YES")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4" width="30.7109375" customWidth="1"/>
    <col min="5" max="5" width="20.7109375" customWidth="1"/>
  </cols>
  <sheetData>
    <row r="1" spans="1:5">
      <c r="A1" s="2" t="s">
        <v>200</v>
      </c>
      <c r="B1" s="2" t="s">
        <v>201</v>
      </c>
      <c r="C1" s="2" t="s">
        <v>202</v>
      </c>
      <c r="D1" s="2" t="s">
        <v>203</v>
      </c>
      <c r="E1" s="2" t="s">
        <v>204</v>
      </c>
    </row>
  </sheetData>
  <autoFilter ref="A1:E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101</v>
      </c>
      <c r="B1" s="2" t="s">
        <v>102</v>
      </c>
    </row>
    <row r="2" spans="1:2">
      <c r="A2" s="6" t="s">
        <v>205</v>
      </c>
      <c r="B2" s="6">
        <v>3</v>
      </c>
    </row>
    <row r="3" spans="1:2">
      <c r="A3" s="6" t="s">
        <v>206</v>
      </c>
      <c r="B3" s="6">
        <v>2</v>
      </c>
    </row>
    <row r="4" spans="1:2">
      <c r="A4" s="6" t="s">
        <v>207</v>
      </c>
      <c r="B4" s="6">
        <v>2</v>
      </c>
    </row>
  </sheetData>
  <autoFilter ref="A1:B4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70.7109375" customWidth="1"/>
    <col min="2" max="2" width="40.7109375" customWidth="1"/>
    <col min="3" max="3" width="10.7109375" customWidth="1"/>
  </cols>
  <sheetData>
    <row r="1" spans="1:3">
      <c r="A1" s="2" t="s">
        <v>208</v>
      </c>
      <c r="B1" s="2" t="s">
        <v>101</v>
      </c>
      <c r="C1" s="2" t="s">
        <v>102</v>
      </c>
    </row>
    <row r="2" spans="1:3">
      <c r="A2" s="6" t="s">
        <v>184</v>
      </c>
      <c r="B2" s="6" t="s">
        <v>205</v>
      </c>
      <c r="C2" s="6">
        <v>1</v>
      </c>
    </row>
    <row r="3" spans="1:3">
      <c r="A3" s="6" t="s">
        <v>184</v>
      </c>
      <c r="B3" s="6" t="s">
        <v>207</v>
      </c>
      <c r="C3" s="6">
        <v>1</v>
      </c>
    </row>
    <row r="4" spans="1:3">
      <c r="A4" s="6" t="s">
        <v>179</v>
      </c>
      <c r="B4" s="6" t="s">
        <v>206</v>
      </c>
      <c r="C4" s="6">
        <v>2</v>
      </c>
    </row>
    <row r="5" spans="1:3">
      <c r="A5" s="6" t="s">
        <v>179</v>
      </c>
      <c r="B5" s="6" t="s">
        <v>205</v>
      </c>
      <c r="C5" s="6">
        <v>2</v>
      </c>
    </row>
    <row r="6" spans="1:3">
      <c r="A6" s="6" t="s">
        <v>179</v>
      </c>
      <c r="B6" s="6" t="s">
        <v>207</v>
      </c>
      <c r="C6" s="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cols>
    <col min="1" max="1" width="80.7109375" customWidth="1"/>
    <col min="2" max="4" width="15.7109375" customWidth="1"/>
  </cols>
  <sheetData>
    <row r="1" spans="1:4">
      <c r="A1" s="2" t="s">
        <v>208</v>
      </c>
      <c r="B1" s="8" t="s">
        <v>205</v>
      </c>
      <c r="C1" s="8" t="s">
        <v>206</v>
      </c>
      <c r="D1" s="8" t="s">
        <v>207</v>
      </c>
    </row>
    <row r="2" spans="1:4">
      <c r="A2" s="6" t="s">
        <v>184</v>
      </c>
      <c r="B2" s="6">
        <v>1</v>
      </c>
      <c r="D2" s="6">
        <v>1</v>
      </c>
    </row>
    <row r="3" spans="1:4">
      <c r="A3" s="6" t="s">
        <v>179</v>
      </c>
      <c r="B3" s="6">
        <v>2</v>
      </c>
      <c r="C3" s="6">
        <v>2</v>
      </c>
      <c r="D3" s="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7" width="10.7109375" customWidth="1"/>
  </cols>
  <sheetData>
    <row r="1" spans="1:7">
      <c r="A1" s="8" t="s">
        <v>209</v>
      </c>
      <c r="B1" s="8" t="s">
        <v>210</v>
      </c>
      <c r="C1" s="8" t="s">
        <v>211</v>
      </c>
      <c r="D1" s="8" t="s">
        <v>212</v>
      </c>
      <c r="E1" s="8" t="s">
        <v>213</v>
      </c>
      <c r="F1" s="8" t="s">
        <v>214</v>
      </c>
      <c r="G1" s="8" t="s">
        <v>215</v>
      </c>
    </row>
    <row r="2" spans="1:7">
      <c r="A2" s="6" t="s">
        <v>216</v>
      </c>
      <c r="D2" s="7">
        <v>1</v>
      </c>
    </row>
    <row r="3" spans="1:7">
      <c r="A3" s="6" t="s">
        <v>85</v>
      </c>
      <c r="C3" s="7">
        <v>1</v>
      </c>
    </row>
    <row r="4" spans="1:7">
      <c r="A4" s="6" t="s">
        <v>89</v>
      </c>
      <c r="D4" s="7">
        <v>1</v>
      </c>
    </row>
    <row r="5" spans="1:7">
      <c r="A5" s="6" t="s">
        <v>90</v>
      </c>
      <c r="F5" s="7">
        <v>1</v>
      </c>
    </row>
  </sheetData>
  <autoFilter ref="A1:G5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5" width="30.7109375" customWidth="1"/>
  </cols>
  <sheetData>
    <row r="1" spans="1:5">
      <c r="B1" s="8" t="s">
        <v>216</v>
      </c>
      <c r="C1" s="8" t="s">
        <v>85</v>
      </c>
      <c r="D1" s="8" t="s">
        <v>89</v>
      </c>
      <c r="E1" s="8" t="s">
        <v>90</v>
      </c>
    </row>
    <row r="2" spans="1:5">
      <c r="A2" s="2" t="s">
        <v>170</v>
      </c>
      <c r="C2" s="7" t="s">
        <v>217</v>
      </c>
    </row>
    <row r="3" spans="1:5">
      <c r="A3" s="2" t="s">
        <v>175</v>
      </c>
    </row>
    <row r="4" spans="1:5">
      <c r="A4" s="2" t="s">
        <v>179</v>
      </c>
      <c r="B4" s="7" t="s">
        <v>218</v>
      </c>
    </row>
    <row r="5" spans="1:5">
      <c r="A5" s="2" t="s">
        <v>184</v>
      </c>
      <c r="D5" s="7" t="s">
        <v>218</v>
      </c>
    </row>
    <row r="6" spans="1:5">
      <c r="A6" s="2" t="s">
        <v>189</v>
      </c>
      <c r="E6" s="7" t="s">
        <v>219</v>
      </c>
    </row>
  </sheetData>
  <autoFilter ref="A1:E6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4" width="30.7109375" customWidth="1"/>
  </cols>
  <sheetData>
    <row r="1" spans="1:4">
      <c r="A1" s="8" t="s">
        <v>220</v>
      </c>
      <c r="B1" s="8" t="s">
        <v>221</v>
      </c>
      <c r="C1" s="8" t="s">
        <v>222</v>
      </c>
      <c r="D1" s="8" t="s">
        <v>60</v>
      </c>
    </row>
    <row r="2" spans="1:4">
      <c r="A2" s="6" t="s">
        <v>170</v>
      </c>
      <c r="B2" s="6" t="s">
        <v>85</v>
      </c>
      <c r="C2" s="6" t="s">
        <v>211</v>
      </c>
      <c r="D2" s="6">
        <v>1</v>
      </c>
    </row>
    <row r="3" spans="1:4">
      <c r="A3" s="6" t="s">
        <v>179</v>
      </c>
      <c r="B3" s="6" t="s">
        <v>216</v>
      </c>
      <c r="C3" s="6" t="s">
        <v>212</v>
      </c>
      <c r="D3" s="6">
        <v>1</v>
      </c>
    </row>
    <row r="4" spans="1:4">
      <c r="A4" s="6" t="s">
        <v>184</v>
      </c>
      <c r="B4" s="6" t="s">
        <v>89</v>
      </c>
      <c r="C4" s="6" t="s">
        <v>212</v>
      </c>
      <c r="D4" s="6">
        <v>1</v>
      </c>
    </row>
    <row r="5" spans="1:4">
      <c r="A5" s="6" t="s">
        <v>189</v>
      </c>
      <c r="B5" s="6" t="s">
        <v>90</v>
      </c>
      <c r="C5" s="6" t="s">
        <v>214</v>
      </c>
      <c r="D5" s="6">
        <v>1</v>
      </c>
    </row>
  </sheetData>
  <autoFilter ref="A1:D5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3" width="30.7109375" customWidth="1"/>
  </cols>
  <sheetData>
    <row r="1" spans="1:3">
      <c r="A1" s="8" t="s">
        <v>220</v>
      </c>
      <c r="B1" s="8" t="s">
        <v>223</v>
      </c>
      <c r="C1" s="8" t="s">
        <v>60</v>
      </c>
    </row>
    <row r="2" spans="1:3">
      <c r="A2" s="6" t="s">
        <v>179</v>
      </c>
      <c r="B2" s="6" t="s">
        <v>224</v>
      </c>
      <c r="C2" s="6">
        <v>3</v>
      </c>
    </row>
    <row r="3" spans="1:3">
      <c r="A3" s="6" t="s">
        <v>184</v>
      </c>
      <c r="B3" s="6" t="s">
        <v>225</v>
      </c>
      <c r="C3" s="6">
        <v>3</v>
      </c>
    </row>
  </sheetData>
  <autoFilter ref="A1:C3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30.7109375" customWidth="1"/>
  </cols>
  <sheetData>
    <row r="1" spans="1:2">
      <c r="A1" s="2" t="s">
        <v>226</v>
      </c>
      <c r="B1" s="2" t="s">
        <v>46</v>
      </c>
    </row>
    <row r="2" spans="1:2">
      <c r="A2" s="6" t="s">
        <v>227</v>
      </c>
      <c r="B2" s="6">
        <v>2</v>
      </c>
    </row>
    <row r="3" spans="1:2">
      <c r="A3" s="6" t="s">
        <v>228</v>
      </c>
      <c r="B3" s="6">
        <v>2</v>
      </c>
    </row>
  </sheetData>
  <autoFilter ref="A1:B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1" max="1" width="30.7109375" customWidth="1"/>
    <col min="2" max="4" width="15.7109375" customWidth="1"/>
    <col min="5" max="6" width="30.7109375" customWidth="1"/>
    <col min="10" max="11" width="0" customWidth="1"/>
    <col min="13" max="14" width="0" customWidth="1"/>
  </cols>
  <sheetData>
    <row r="1" spans="1:14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</row>
    <row r="2" spans="1:14">
      <c r="A2" s="6" t="s">
        <v>50</v>
      </c>
      <c r="B2" s="6">
        <f>SUMIFS(INDIRECT("'Jobs Transformations Xref'!"&amp;K2&amp;":"&amp;K2),'Jobs Transformations Xref'!B:B,"YES")</f>
        <v>0</v>
      </c>
      <c r="C2" s="6">
        <f>COUNTIFS(INDIRECT("'Jobs Transformations Xref'!"&amp;K2&amp;":"&amp;K2),"&gt;=1",'Jobs Transformations Xref'!B:B,"YES")</f>
        <v>0</v>
      </c>
      <c r="D2" s="6" t="s">
        <v>51</v>
      </c>
      <c r="E2" s="6" t="s">
        <v>52</v>
      </c>
      <c r="J2" s="6">
        <f>MATCH(A2,'Jobs Transformations Xref'!$1:$1,0)</f>
        <v>0</v>
      </c>
      <c r="K2" s="6">
        <f>SUBSTITUTE( ADDRESS(1,J2,4),"1","")</f>
        <v>0</v>
      </c>
      <c r="M2" s="6">
        <v>4</v>
      </c>
      <c r="N2" s="6">
        <v>1</v>
      </c>
    </row>
    <row r="3" spans="1:14">
      <c r="A3" s="6" t="s">
        <v>53</v>
      </c>
      <c r="B3" s="6">
        <f>SUMIFS(INDIRECT("'Jobs Transformations Xref'!"&amp;K3&amp;":"&amp;K3),'Jobs Transformations Xref'!B:B,"YES")</f>
        <v>0</v>
      </c>
      <c r="C3" s="6">
        <f>COUNTIFS(INDIRECT("'Jobs Transformations Xref'!"&amp;K3&amp;":"&amp;K3),"&gt;=1",'Jobs Transformations Xref'!B:B,"YES")</f>
        <v>0</v>
      </c>
      <c r="D3" s="6" t="s">
        <v>51</v>
      </c>
      <c r="E3" s="6" t="s">
        <v>54</v>
      </c>
      <c r="J3" s="6">
        <f>MATCH(A3,'Jobs Transformations Xref'!$1:$1,0)</f>
        <v>0</v>
      </c>
      <c r="K3" s="6">
        <f>SUBSTITUTE( ADDRESS(1,J3,4),"1","")</f>
        <v>0</v>
      </c>
      <c r="M3" s="6">
        <v>1</v>
      </c>
      <c r="N3" s="6">
        <v>1</v>
      </c>
    </row>
    <row r="4" spans="1:14">
      <c r="A4" s="6" t="s">
        <v>55</v>
      </c>
      <c r="B4" s="6">
        <f>SUMIFS(INDIRECT("'Jobs Transformations Xref'!"&amp;K4&amp;":"&amp;K4),'Jobs Transformations Xref'!B:B,"YES")</f>
        <v>0</v>
      </c>
      <c r="C4" s="6">
        <f>COUNTIFS(INDIRECT("'Jobs Transformations Xref'!"&amp;K4&amp;":"&amp;K4),"&gt;=1",'Jobs Transformations Xref'!B:B,"YES")</f>
        <v>0</v>
      </c>
      <c r="D4" s="6" t="s">
        <v>51</v>
      </c>
      <c r="E4" s="6" t="s">
        <v>54</v>
      </c>
      <c r="J4" s="6">
        <f>MATCH(A4,'Jobs Transformations Xref'!$1:$1,0)</f>
        <v>0</v>
      </c>
      <c r="K4" s="6">
        <f>SUBSTITUTE( ADDRESS(1,J4,4),"1","")</f>
        <v>0</v>
      </c>
      <c r="M4" s="6">
        <v>1</v>
      </c>
      <c r="N4" s="6">
        <v>1</v>
      </c>
    </row>
    <row r="5" spans="1:14">
      <c r="A5" s="6" t="s">
        <v>56</v>
      </c>
      <c r="B5" s="6">
        <f>SUMIFS(INDIRECT("'Jobs Transformations Xref'!"&amp;K5&amp;":"&amp;K5),'Jobs Transformations Xref'!B:B,"YES")</f>
        <v>0</v>
      </c>
      <c r="C5" s="6">
        <f>COUNTIFS(INDIRECT("'Jobs Transformations Xref'!"&amp;K5&amp;":"&amp;K5),"&gt;=1",'Jobs Transformations Xref'!B:B,"YES")</f>
        <v>0</v>
      </c>
      <c r="D5" s="6" t="s">
        <v>51</v>
      </c>
      <c r="E5" s="6" t="s">
        <v>52</v>
      </c>
      <c r="J5" s="6">
        <f>MATCH(A5,'Jobs Transformations Xref'!$1:$1,0)</f>
        <v>0</v>
      </c>
      <c r="K5" s="6">
        <f>SUBSTITUTE( ADDRESS(1,J5,4),"1","")</f>
        <v>0</v>
      </c>
      <c r="M5" s="6">
        <v>1</v>
      </c>
      <c r="N5" s="6">
        <v>1</v>
      </c>
    </row>
    <row r="6" spans="1:14">
      <c r="A6" s="6" t="s">
        <v>57</v>
      </c>
      <c r="B6" s="6">
        <f>SUMIFS(INDIRECT("'Jobs Transformations Xref'!"&amp;K6&amp;":"&amp;K6),'Jobs Transformations Xref'!B:B,"YES")</f>
        <v>0</v>
      </c>
      <c r="C6" s="6">
        <f>COUNTIFS(INDIRECT("'Jobs Transformations Xref'!"&amp;K6&amp;":"&amp;K6),"&gt;=1",'Jobs Transformations Xref'!B:B,"YES")</f>
        <v>0</v>
      </c>
      <c r="D6" s="6" t="s">
        <v>51</v>
      </c>
      <c r="E6" s="6" t="s">
        <v>54</v>
      </c>
      <c r="J6" s="6">
        <f>MATCH(A6,'Jobs Transformations Xref'!$1:$1,0)</f>
        <v>0</v>
      </c>
      <c r="K6" s="6">
        <f>SUBSTITUTE( ADDRESS(1,J6,4),"1","")</f>
        <v>0</v>
      </c>
      <c r="M6" s="6">
        <v>1</v>
      </c>
      <c r="N6" s="6">
        <v>1</v>
      </c>
    </row>
  </sheetData>
  <autoFilter ref="A1:E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50.7109375" customWidth="1"/>
    <col min="2" max="6" width="6.7109375" customWidth="1"/>
    <col min="7" max="11" width="12.7109375" customWidth="1"/>
  </cols>
  <sheetData>
    <row r="1" spans="1:11">
      <c r="B1" s="2" t="s">
        <v>24</v>
      </c>
      <c r="C1" s="2" t="s">
        <v>25</v>
      </c>
      <c r="D1" s="2" t="s">
        <v>26</v>
      </c>
      <c r="E1" s="2" t="s">
        <v>27</v>
      </c>
      <c r="F1" s="2" t="s">
        <v>58</v>
      </c>
      <c r="G1" s="2" t="s">
        <v>50</v>
      </c>
      <c r="H1" s="2" t="s">
        <v>57</v>
      </c>
      <c r="I1" s="2" t="s">
        <v>53</v>
      </c>
      <c r="J1" s="2" t="s">
        <v>55</v>
      </c>
      <c r="K1" s="2" t="s">
        <v>56</v>
      </c>
    </row>
    <row r="2" spans="1:11">
      <c r="A2" s="2" t="s">
        <v>33</v>
      </c>
      <c r="B2" s="6">
        <f>'Job Details'!D2</f>
        <v>0</v>
      </c>
      <c r="C2" s="6">
        <f>'Job Details'!E2</f>
        <v>0</v>
      </c>
      <c r="D2" s="6">
        <f>'Job Details'!F2</f>
        <v>0</v>
      </c>
      <c r="E2" s="6">
        <f>'Job Details'!G2</f>
        <v>0</v>
      </c>
      <c r="G2" s="7">
        <v>4</v>
      </c>
      <c r="H2" s="7">
        <v>1</v>
      </c>
      <c r="I2" s="7">
        <v>1</v>
      </c>
      <c r="J2" s="7">
        <v>1</v>
      </c>
      <c r="K2" s="7">
        <v>1</v>
      </c>
    </row>
  </sheetData>
  <autoFilter ref="A1:J2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1" max="3" width="50.7109375" customWidth="1"/>
  </cols>
  <sheetData>
    <row r="1" spans="1:3">
      <c r="A1" s="2" t="s">
        <v>59</v>
      </c>
      <c r="B1" s="2" t="s">
        <v>54</v>
      </c>
      <c r="C1" s="2" t="s">
        <v>60</v>
      </c>
    </row>
    <row r="2" spans="1:3">
      <c r="A2" s="6" t="s">
        <v>33</v>
      </c>
      <c r="B2" s="6" t="s">
        <v>50</v>
      </c>
      <c r="C2" s="6">
        <v>4</v>
      </c>
    </row>
    <row r="3" spans="1:3">
      <c r="A3" s="6" t="s">
        <v>33</v>
      </c>
      <c r="B3" s="6" t="s">
        <v>57</v>
      </c>
      <c r="C3" s="6">
        <v>1</v>
      </c>
    </row>
    <row r="4" spans="1:3">
      <c r="A4" s="6" t="s">
        <v>33</v>
      </c>
      <c r="B4" s="6" t="s">
        <v>53</v>
      </c>
      <c r="C4" s="6">
        <v>1</v>
      </c>
    </row>
    <row r="5" spans="1:3">
      <c r="A5" s="6" t="s">
        <v>33</v>
      </c>
      <c r="B5" s="6" t="s">
        <v>55</v>
      </c>
      <c r="C5" s="6">
        <v>1</v>
      </c>
    </row>
    <row r="6" spans="1:3">
      <c r="A6" s="6" t="s">
        <v>33</v>
      </c>
      <c r="B6" s="6" t="s">
        <v>56</v>
      </c>
      <c r="C6" s="6">
        <v>1</v>
      </c>
    </row>
  </sheetData>
  <autoFilter ref="A1:C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5.7109375" customWidth="1"/>
    <col min="3" max="4" width="30.7109375" customWidth="1"/>
    <col min="5" max="5" width="10.7109375" customWidth="1"/>
    <col min="6" max="7" width="50.7109375" customWidth="1"/>
  </cols>
  <sheetData>
    <row r="1" spans="1:7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68</v>
      </c>
    </row>
    <row r="2" spans="1:7">
      <c r="A2" s="6" t="s">
        <v>33</v>
      </c>
      <c r="B2" s="6" t="s">
        <v>36</v>
      </c>
      <c r="C2" s="6" t="s">
        <v>67</v>
      </c>
      <c r="D2" s="6" t="s">
        <v>67</v>
      </c>
      <c r="E2" s="6">
        <v>1</v>
      </c>
      <c r="F2" s="6"/>
    </row>
    <row r="3" spans="1:7">
      <c r="A3" s="6" t="s">
        <v>33</v>
      </c>
      <c r="B3" s="6" t="s">
        <v>69</v>
      </c>
      <c r="C3" s="6" t="s">
        <v>56</v>
      </c>
      <c r="D3" s="6" t="s">
        <v>70</v>
      </c>
      <c r="E3" s="6">
        <v>2</v>
      </c>
      <c r="F3" s="6"/>
    </row>
    <row r="4" spans="1:7">
      <c r="A4" s="6" t="s">
        <v>33</v>
      </c>
      <c r="B4" s="6" t="s">
        <v>71</v>
      </c>
      <c r="C4" s="6" t="s">
        <v>50</v>
      </c>
      <c r="D4" s="6" t="s">
        <v>72</v>
      </c>
      <c r="E4" s="6">
        <v>3</v>
      </c>
      <c r="F4" s="6"/>
    </row>
    <row r="5" spans="1:7">
      <c r="A5" s="6" t="s">
        <v>33</v>
      </c>
      <c r="B5" s="6" t="s">
        <v>73</v>
      </c>
      <c r="C5" s="6" t="s">
        <v>50</v>
      </c>
      <c r="D5" s="6" t="s">
        <v>72</v>
      </c>
      <c r="E5" s="6">
        <v>4</v>
      </c>
      <c r="F5" s="6"/>
    </row>
    <row r="6" spans="1:7">
      <c r="A6" s="6" t="s">
        <v>33</v>
      </c>
      <c r="B6" s="6" t="s">
        <v>74</v>
      </c>
      <c r="C6" s="6"/>
      <c r="D6" s="6" t="s">
        <v>75</v>
      </c>
      <c r="E6" s="6">
        <v>5</v>
      </c>
      <c r="F6" s="6"/>
    </row>
    <row r="7" spans="1:7">
      <c r="A7" s="6" t="s">
        <v>33</v>
      </c>
      <c r="B7" s="6" t="s">
        <v>76</v>
      </c>
      <c r="C7" s="6" t="s">
        <v>55</v>
      </c>
      <c r="D7" s="6" t="s">
        <v>77</v>
      </c>
      <c r="E7" s="6">
        <v>6</v>
      </c>
      <c r="F7" s="6"/>
    </row>
    <row r="8" spans="1:7">
      <c r="A8" s="6" t="s">
        <v>33</v>
      </c>
      <c r="B8" s="6" t="s">
        <v>78</v>
      </c>
      <c r="C8" s="6" t="s">
        <v>53</v>
      </c>
      <c r="D8" s="6" t="s">
        <v>79</v>
      </c>
      <c r="E8" s="6">
        <v>8</v>
      </c>
      <c r="F8" s="6"/>
    </row>
    <row r="9" spans="1:7">
      <c r="A9" s="6" t="s">
        <v>33</v>
      </c>
      <c r="B9" s="6" t="s">
        <v>80</v>
      </c>
      <c r="C9" s="6" t="s">
        <v>57</v>
      </c>
      <c r="D9" s="6" t="s">
        <v>81</v>
      </c>
      <c r="E9" s="6">
        <v>9</v>
      </c>
      <c r="F9" s="6"/>
    </row>
    <row r="10" spans="1:7">
      <c r="A10" s="6" t="s">
        <v>33</v>
      </c>
      <c r="B10" s="6" t="s">
        <v>82</v>
      </c>
      <c r="C10" s="6" t="s">
        <v>50</v>
      </c>
      <c r="D10" s="6" t="s">
        <v>72</v>
      </c>
      <c r="E10" s="6">
        <v>11</v>
      </c>
      <c r="F10" s="6"/>
    </row>
    <row r="11" spans="1:7">
      <c r="A11" s="6" t="s">
        <v>33</v>
      </c>
      <c r="B11" s="6" t="s">
        <v>83</v>
      </c>
      <c r="C11" s="6" t="s">
        <v>50</v>
      </c>
      <c r="D11" s="6" t="s">
        <v>72</v>
      </c>
      <c r="E11" s="6">
        <v>12</v>
      </c>
      <c r="F11" s="6"/>
    </row>
    <row r="12" spans="1:7">
      <c r="A12" s="6" t="s">
        <v>33</v>
      </c>
      <c r="B12" s="6" t="s">
        <v>84</v>
      </c>
      <c r="C12" s="6"/>
      <c r="D12" s="6" t="s">
        <v>75</v>
      </c>
      <c r="E12" s="6">
        <v>13</v>
      </c>
      <c r="F12" s="6"/>
    </row>
  </sheetData>
  <autoFilter ref="A1:F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</cols>
  <sheetData>
    <row r="1" spans="1:5">
      <c r="B1" s="2" t="s">
        <v>85</v>
      </c>
      <c r="C1" s="2" t="s">
        <v>87</v>
      </c>
      <c r="D1" s="2" t="s">
        <v>89</v>
      </c>
      <c r="E1" s="2" t="s">
        <v>90</v>
      </c>
    </row>
    <row r="2" spans="1:5">
      <c r="A2" s="2" t="s">
        <v>33</v>
      </c>
      <c r="B2" s="7" t="s">
        <v>86</v>
      </c>
      <c r="C2" s="7" t="s">
        <v>88</v>
      </c>
      <c r="D2" s="7" t="s">
        <v>88</v>
      </c>
      <c r="E2" s="7" t="s">
        <v>91</v>
      </c>
    </row>
  </sheetData>
  <autoFilter ref="A1:E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30.7109375" customWidth="1"/>
  </cols>
  <sheetData>
    <row r="1" spans="1:4">
      <c r="A1" s="2" t="s">
        <v>59</v>
      </c>
      <c r="B1" s="2" t="s">
        <v>62</v>
      </c>
      <c r="C1" s="2" t="s">
        <v>92</v>
      </c>
      <c r="D1" s="2" t="s">
        <v>93</v>
      </c>
    </row>
    <row r="2" spans="1:4">
      <c r="A2" s="6" t="s">
        <v>33</v>
      </c>
      <c r="B2" s="6" t="s">
        <v>94</v>
      </c>
      <c r="C2" s="6" t="s">
        <v>95</v>
      </c>
      <c r="D2" s="6" t="s">
        <v>87</v>
      </c>
    </row>
    <row r="3" spans="1:4">
      <c r="A3" s="6" t="s">
        <v>33</v>
      </c>
      <c r="B3" s="6" t="s">
        <v>96</v>
      </c>
      <c r="C3" s="6" t="s">
        <v>97</v>
      </c>
      <c r="D3" s="6" t="s">
        <v>85</v>
      </c>
    </row>
    <row r="4" spans="1:4">
      <c r="A4" s="6" t="s">
        <v>33</v>
      </c>
      <c r="B4" s="6" t="s">
        <v>98</v>
      </c>
      <c r="C4" s="6" t="s">
        <v>95</v>
      </c>
      <c r="D4" s="6" t="s">
        <v>89</v>
      </c>
    </row>
    <row r="5" spans="1:4">
      <c r="A5" s="6" t="s">
        <v>33</v>
      </c>
      <c r="B5" s="6" t="s">
        <v>99</v>
      </c>
      <c r="C5" s="6" t="s">
        <v>100</v>
      </c>
      <c r="D5" s="6" t="s">
        <v>90</v>
      </c>
    </row>
  </sheetData>
  <autoFilter ref="A1:D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101</v>
      </c>
      <c r="B1" s="2" t="s">
        <v>102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</vt:lpstr>
      <vt:lpstr>Job Details</vt:lpstr>
      <vt:lpstr>Transformations</vt:lpstr>
      <vt:lpstr>Jobs Transformations Xref</vt:lpstr>
      <vt:lpstr>Jobs Transformations List</vt:lpstr>
      <vt:lpstr>Item Node Info</vt:lpstr>
      <vt:lpstr>Jobs Objects Xref</vt:lpstr>
      <vt:lpstr>Jobs Objects List</vt:lpstr>
      <vt:lpstr>Functions</vt:lpstr>
      <vt:lpstr>Subject Areas</vt:lpstr>
      <vt:lpstr>SQL Statements</vt:lpstr>
      <vt:lpstr>Combined Checksums</vt:lpstr>
      <vt:lpstr>System Types</vt:lpstr>
      <vt:lpstr>Transformation Expressions</vt:lpstr>
      <vt:lpstr>Misc Job Attributes</vt:lpstr>
      <vt:lpstr>Embedded SQL Summary</vt:lpstr>
      <vt:lpstr>Embedded SQL Programs</vt:lpstr>
      <vt:lpstr>Embedded SQL Script Categories</vt:lpstr>
      <vt:lpstr>Embedded SQL UNKNOWN Category</vt:lpstr>
      <vt:lpstr>Embedded SQL Special Patterns</vt:lpstr>
      <vt:lpstr>Embedded SQL Functions</vt:lpstr>
      <vt:lpstr>Embedded SQL Func by Script</vt:lpstr>
      <vt:lpstr>Embedded SQL Scripts Func Xref</vt:lpstr>
      <vt:lpstr>Embedded SQL Referenced Objects</vt:lpstr>
      <vt:lpstr>Embedded SQL Program-Obj Xref</vt:lpstr>
      <vt:lpstr>RAW_PROGRAM_OBJECT_XREF</vt:lpstr>
      <vt:lpstr>RAW_PROGRAM_PARAM_LIST</vt:lpstr>
      <vt:lpstr>Embedded SQL Data 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2025-09-02T05:56:57Z</dcterms:created>
  <dcterms:modified xsi:type="dcterms:W3CDTF">2025-09-02T05:56:57Z</dcterms:modified>
</cp:coreProperties>
</file>